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lucimeire.silva\Desktop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revisado'!$A$1:$J$64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0" i="30" l="1"/>
  <c r="C60" i="30"/>
  <c r="J47" i="30"/>
  <c r="J49" i="30"/>
  <c r="J50" i="30"/>
  <c r="J51" i="30"/>
  <c r="J52" i="30"/>
  <c r="J53" i="30"/>
  <c r="J54" i="30"/>
  <c r="J55" i="30"/>
  <c r="J56" i="30"/>
  <c r="J57" i="30"/>
  <c r="J58" i="30"/>
  <c r="J59" i="30"/>
  <c r="I49" i="30"/>
  <c r="I50" i="30"/>
  <c r="I51" i="30"/>
  <c r="I52" i="30"/>
  <c r="I53" i="30"/>
  <c r="I54" i="30"/>
  <c r="I55" i="30"/>
  <c r="I56" i="30"/>
  <c r="I57" i="30"/>
  <c r="I58" i="30"/>
  <c r="I59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A57" i="30"/>
  <c r="A55" i="30"/>
  <c r="A59" i="30"/>
  <c r="A58" i="30"/>
  <c r="A56" i="30"/>
  <c r="A54" i="30"/>
  <c r="A53" i="30"/>
  <c r="A52" i="30"/>
  <c r="A51" i="30"/>
  <c r="A50" i="30"/>
  <c r="A49" i="30"/>
  <c r="A48" i="30"/>
  <c r="A47" i="30"/>
  <c r="C39" i="30" l="1"/>
  <c r="G6" i="30"/>
  <c r="I6" i="30" s="1"/>
  <c r="G7" i="30"/>
  <c r="I7" i="30" s="1"/>
  <c r="G8" i="30"/>
  <c r="I8" i="30" s="1"/>
  <c r="G9" i="30"/>
  <c r="I9" i="30" s="1"/>
  <c r="G10" i="30"/>
  <c r="I10" i="30" s="1"/>
  <c r="G11" i="30"/>
  <c r="I11" i="30" s="1"/>
  <c r="G12" i="30"/>
  <c r="I12" i="30" s="1"/>
  <c r="G13" i="30"/>
  <c r="I13" i="30" s="1"/>
  <c r="G14" i="30"/>
  <c r="I14" i="30" s="1"/>
  <c r="G15" i="30"/>
  <c r="I15" i="30" s="1"/>
  <c r="E34" i="30" l="1"/>
  <c r="E35" i="30" l="1"/>
  <c r="C41" i="30"/>
  <c r="G5" i="30"/>
  <c r="I48" i="30" s="1"/>
  <c r="G16" i="30"/>
  <c r="G17" i="30"/>
  <c r="I17" i="30" s="1"/>
  <c r="G18" i="30"/>
  <c r="I18" i="30" s="1"/>
  <c r="G19" i="30"/>
  <c r="G20" i="30"/>
  <c r="I20" i="30" s="1"/>
  <c r="G21" i="30"/>
  <c r="I21" i="30" s="1"/>
  <c r="G22" i="30"/>
  <c r="I22" i="30" s="1"/>
  <c r="G23" i="30"/>
  <c r="G24" i="30"/>
  <c r="I24" i="30" s="1"/>
  <c r="G25" i="30"/>
  <c r="I25" i="30" s="1"/>
  <c r="G26" i="30"/>
  <c r="I26" i="30" s="1"/>
  <c r="G27" i="30"/>
  <c r="G28" i="30"/>
  <c r="I28" i="30" s="1"/>
  <c r="G29" i="30"/>
  <c r="I29" i="30" s="1"/>
  <c r="G30" i="30"/>
  <c r="I30" i="30" s="1"/>
  <c r="G31" i="30"/>
  <c r="G32" i="30"/>
  <c r="G33" i="30"/>
  <c r="I33" i="30" s="1"/>
  <c r="G4" i="30"/>
  <c r="I19" i="30"/>
  <c r="I4" i="30" l="1"/>
  <c r="I23" i="30"/>
  <c r="I27" i="30"/>
  <c r="I47" i="30"/>
  <c r="C40" i="30"/>
  <c r="C42" i="30" s="1"/>
  <c r="I32" i="30" l="1"/>
  <c r="I5" i="30" l="1"/>
  <c r="I16" i="30"/>
  <c r="I31" i="30"/>
  <c r="J48" i="30" l="1"/>
  <c r="I34" i="30"/>
  <c r="I35" i="30" s="1"/>
  <c r="F51" i="30" l="1"/>
  <c r="F55" i="30"/>
  <c r="F59" i="30"/>
  <c r="F60" i="30"/>
  <c r="F52" i="30"/>
  <c r="F56" i="30"/>
  <c r="F49" i="30"/>
  <c r="F53" i="30"/>
  <c r="F57" i="30"/>
  <c r="F50" i="30"/>
  <c r="F58" i="30"/>
  <c r="F54" i="30"/>
  <c r="H40" i="30"/>
  <c r="H39" i="30"/>
  <c r="H41" i="30"/>
  <c r="H57" i="30" l="1"/>
  <c r="G57" i="30"/>
  <c r="H52" i="30"/>
  <c r="G52" i="30"/>
  <c r="G51" i="30"/>
  <c r="H51" i="30"/>
  <c r="G54" i="30"/>
  <c r="H54" i="30"/>
  <c r="H53" i="30"/>
  <c r="G53" i="30"/>
  <c r="G58" i="30"/>
  <c r="H58" i="30"/>
  <c r="H49" i="30"/>
  <c r="G49" i="30"/>
  <c r="H59" i="30"/>
  <c r="G59" i="30"/>
  <c r="G50" i="30"/>
  <c r="H50" i="30"/>
  <c r="H56" i="30"/>
  <c r="G56" i="30"/>
  <c r="G55" i="30"/>
  <c r="H55" i="30"/>
  <c r="H42" i="30"/>
  <c r="F48" i="30"/>
  <c r="G48" i="30" s="1"/>
  <c r="F47" i="30"/>
  <c r="G47" i="30" s="1"/>
  <c r="C20" i="27"/>
  <c r="D50" i="30" l="1"/>
  <c r="E50" i="30" s="1"/>
  <c r="D53" i="30"/>
  <c r="E53" i="30" s="1"/>
  <c r="D57" i="30"/>
  <c r="E57" i="30" s="1"/>
  <c r="D49" i="30"/>
  <c r="E49" i="30" s="1"/>
  <c r="D56" i="30"/>
  <c r="E56" i="30" s="1"/>
  <c r="D59" i="30"/>
  <c r="E59" i="30" s="1"/>
  <c r="D58" i="30"/>
  <c r="E58" i="30" s="1"/>
  <c r="D54" i="30"/>
  <c r="E54" i="30" s="1"/>
  <c r="D52" i="30"/>
  <c r="E52" i="30" s="1"/>
  <c r="D55" i="30"/>
  <c r="E55" i="30" s="1"/>
  <c r="D51" i="30"/>
  <c r="E51" i="30" s="1"/>
  <c r="H47" i="30"/>
  <c r="H48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47" i="30" l="1"/>
  <c r="E47" i="30" s="1"/>
  <c r="D48" i="30"/>
  <c r="E48" i="30" s="1"/>
  <c r="E60" i="30" l="1"/>
  <c r="B40" i="30"/>
  <c r="F63" i="30" l="1"/>
  <c r="F64" i="30" s="1"/>
  <c r="F62" i="30"/>
  <c r="B41" i="30"/>
  <c r="B39" i="30"/>
  <c r="B42" i="30" l="1"/>
  <c r="G42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<sst xmlns="http://schemas.openxmlformats.org/spreadsheetml/2006/main" count="1540" uniqueCount="299">
  <si>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</si>
  <si>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</si>
  <si>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</si>
  <si>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</si>
  <si>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</si>
  <si>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</si>
  <si>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</si>
  <si>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</si>
  <si>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</si>
  <si>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</si>
  <si>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</si>
  <si>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</si>
  <si>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</si>
  <si>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</si>
  <si>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</si>
  <si>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</si>
  <si>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</si>
  <si>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</si>
  <si>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</si>
  <si>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</si>
  <si>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</si>
  <si>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</si>
  <si>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</si>
  <si>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</si>
  <si>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</si>
  <si>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</si>
  <si>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</si>
  <si>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</si>
  <si>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</si>
  <si>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</si>
  <si>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</si>
  <si>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</si>
  <si>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</si>
  <si>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</si>
  <si>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</si>
  <si>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</si>
  <si>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</si>
  <si>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</si>
  <si>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</si>
  <si>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</si>
  <si>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</si>
  <si>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</si>
  <si>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</si>
  <si>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</si>
  <si>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</si>
  <si>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</si>
  <si>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</si>
  <si>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</si>
  <si>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</si>
  <si>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</si>
  <si>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</si>
  <si>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</si>
  <si>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</si>
  <si>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</si>
  <si>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</si>
  <si>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</si>
  <si>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</si>
  <si>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</si>
  <si>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</si>
  <si>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</si>
  <si>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</si>
  <si>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</si>
  <si>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</si>
  <si>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</si>
  <si>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</si>
  <si>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</si>
  <si>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</si>
  <si>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</si>
  <si>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</si>
  <si>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</si>
  <si>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</si>
  <si>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</si>
  <si>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</si>
  <si>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</si>
  <si>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</si>
  <si>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</si>
  <si>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</si>
  <si>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</si>
  <si>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</si>
  <si>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</si>
  <si>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</si>
  <si>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</si>
  <si>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</si>
  <si>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</si>
  <si>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</si>
  <si>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</si>
  <si>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</si>
  <si>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</si>
  <si>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</si>
  <si>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</si>
  <si>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</si>
  <si>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</si>
  <si>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</si>
  <si>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</si>
  <si>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</si>
  <si>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</si>
  <si>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</si>
  <si>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</si>
  <si>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</si>
  <si>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</si>
  <si>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</si>
  <si>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</si>
  <si>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</si>
  <si>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</si>
  <si>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</si>
  <si>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</si>
  <si>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</si>
  <si>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</si>
  <si>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</si>
  <si>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</si>
  <si>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</si>
  <si>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</si>
  <si>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</si>
  <si>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</si>
  <si>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</si>
  <si>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</si>
  <si>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</si>
  <si>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</si>
  <si>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</si>
  <si>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</si>
  <si>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</si>
  <si>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</si>
  <si>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</si>
  <si>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</si>
  <si>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</si>
  <si>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</si>
  <si>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</si>
  <si>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</si>
  <si>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</si>
  <si>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</si>
  <si>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</si>
  <si>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</si>
  <si>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</si>
  <si>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</si>
  <si>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</si>
  <si>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</si>
  <si>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</si>
  <si>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</si>
  <si>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</si>
  <si>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</si>
  <si>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</si>
  <si>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</si>
  <si>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</si>
  <si>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</si>
  <si>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</si>
  <si>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</si>
  <si>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</si>
  <si>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</si>
  <si>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</si>
  <si>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</si>
  <si>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</si>
  <si>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</si>
  <si>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</si>
  <si>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</si>
  <si>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</si>
  <si>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</si>
  <si>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</si>
  <si>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</si>
  <si>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</si>
  <si>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</si>
  <si>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</si>
  <si>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</si>
  <si>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</si>
  <si>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</si>
  <si>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</si>
  <si>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</si>
  <si>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</si>
  <si>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</si>
  <si>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</si>
  <si>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</si>
  <si>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</si>
  <si>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</si>
  <si>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</si>
  <si>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</si>
  <si>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</si>
  <si>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</si>
  <si>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</si>
  <si>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</si>
  <si>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</si>
  <si>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</si>
  <si>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</si>
  <si>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</si>
  <si>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</si>
  <si>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</si>
  <si>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</si>
  <si>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</si>
  <si>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</si>
  <si>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</si>
  <si>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</si>
  <si>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</si>
  <si>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</si>
  <si>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</si>
  <si>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</si>
  <si>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</si>
  <si>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</si>
  <si>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</si>
  <si>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</si>
  <si>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</si>
  <si>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</si>
  <si>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</si>
  <si>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</si>
  <si>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</si>
  <si>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</si>
  <si>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</si>
  <si>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</si>
  <si>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</si>
  <si>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</si>
  <si>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</si>
  <si>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</si>
  <si>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</si>
  <si>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</si>
  <si>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</si>
  <si>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</si>
  <si>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</si>
  <si>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</si>
  <si>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</si>
  <si>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</si>
  <si>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</si>
  <si>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</si>
  <si>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</si>
  <si>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</si>
  <si>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</si>
  <si>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</si>
  <si>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</si>
  <si>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</si>
  <si>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</si>
  <si>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</si>
  <si>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</si>
  <si>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</si>
  <si>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</si>
  <si>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</si>
  <si>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</si>
  <si>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</si>
  <si>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</si>
  <si>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</si>
  <si>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</si>
  <si>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</si>
  <si>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</si>
  <si>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</si>
  <si>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</si>
  <si>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</si>
  <si>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</si>
  <si>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</si>
  <si>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</si>
  <si>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</si>
  <si>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</si>
  <si>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</si>
  <si>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</si>
  <si>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</si>
  <si>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</si>
  <si>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</si>
  <si>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</si>
  <si>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</si>
  <si>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</si>
  <si>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</si>
  <si>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</si>
  <si>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</si>
  <si>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</si>
  <si>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</si>
  <si>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</si>
  <si>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</si>
  <si>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</si>
  <si>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</si>
  <si>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</si>
  <si>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</si>
  <si>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</si>
  <si>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</si>
  <si>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</si>
  <si>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</si>
  <si>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</si>
  <si>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</si>
  <si>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</si>
  <si>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</si>
  <si>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</si>
  <si>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</si>
  <si>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</si>
  <si>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MÉDICO NEUROLOGIA - ELETROENCEFALOGRAMA</t>
  </si>
  <si>
    <t>MÉDICO INFECTOLOGIA</t>
  </si>
  <si>
    <t>MÉDICO EPIDEMIOLOGISTA</t>
  </si>
  <si>
    <t>MÉDICO COORDENADOR DO AMBULATÓRIO</t>
  </si>
  <si>
    <t>MÉDICO COORDENADOR DO NEP</t>
  </si>
  <si>
    <t>MÉDICO COORDENADOR DA EMERGÊNCIA</t>
  </si>
  <si>
    <t>PROVA REAL (A+B+ C- D) MENSAL (= 0)</t>
  </si>
  <si>
    <t>ANUAL</t>
  </si>
  <si>
    <t>MÉDICO PEDIATRIA TERAPIA INTENSIVA COORDENAÇÃO</t>
  </si>
  <si>
    <t>MÉDICO PEDIATRIA TERAPIA INTENSIVA PLANTÃO</t>
  </si>
  <si>
    <t>MÉDICO PEDIATRIA TERAPIA INTENSIVA ROTINA</t>
  </si>
  <si>
    <t>MÉDICO PEDIATRIA ENFERMARIA COORDENAÇÃO</t>
  </si>
  <si>
    <t>MÉDICO PEDIATRIA ENFERMARIA PLANTÃO</t>
  </si>
  <si>
    <t>MÉDICO PEDIATRIA ENFERMARIA ROTINA</t>
  </si>
  <si>
    <t>MÉDICO CIRURGIA PEDIÁTRICA</t>
  </si>
  <si>
    <t>MÉDICO CARDIOLOGIA PEDIÁTRICA</t>
  </si>
  <si>
    <t>MÉDICO PNEUMOLOGIA PEDIÁTRICA</t>
  </si>
  <si>
    <t>MÉDICO NEUROLOGIA PEDIÁTRICA</t>
  </si>
  <si>
    <t>MÉDICO NEFROLOGIA PEDIÁTRICA</t>
  </si>
  <si>
    <t>MÉDICO RADIOLOGIA – USG PEDIÁTRICA</t>
  </si>
  <si>
    <t>MÉDICO RADIOLOGIA - ECOCARDIOGRAFIA PEDIÁTRICA</t>
  </si>
  <si>
    <t xml:space="preserve">VALOR ANUAL </t>
  </si>
  <si>
    <t>HOSPITAL ESTADUAL RICARDO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</si>
</sst>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3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3" fontId="63" fillId="0" borderId="3" xfId="0" applyNumberFormat="1" applyFont="1" applyBorder="1" applyAlignment="1">
      <alignment horizontal="center" vertical="center"/>
    </xf>
    <xf numFmtId="3" fontId="63" fillId="0" borderId="4" xfId="0" applyNumberFormat="1" applyFont="1" applyBorder="1" applyAlignment="1">
      <alignment horizontal="center" vertical="center"/>
    </xf>
    <xf numFmtId="0" fontId="59" fillId="10" borderId="27" xfId="0" applyFont="1" applyFill="1" applyBorder="1" applyAlignment="1">
      <alignment horizontal="center" vertical="center"/>
    </xf>
    <xf numFmtId="0" fontId="59" fillId="10" borderId="28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12" borderId="4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left" vertical="center"/>
    </xf>
    <xf numFmtId="0" fontId="62" fillId="0" borderId="2" xfId="0" applyFont="1" applyFill="1" applyBorder="1" applyAlignment="1">
      <alignment horizontal="left" vertical="center"/>
    </xf>
    <xf numFmtId="0" fontId="62" fillId="0" borderId="26" xfId="0" applyFont="1" applyFill="1" applyBorder="1" applyAlignment="1">
      <alignment horizontal="left" vertical="center"/>
    </xf>
    <xf numFmtId="0" fontId="62" fillId="0" borderId="5" xfId="0" applyFont="1" applyFill="1" applyBorder="1" applyAlignment="1">
      <alignment horizontal="left" vertical="center"/>
    </xf>
    <xf numFmtId="0" fontId="62" fillId="0" borderId="4" xfId="0" applyFont="1" applyFill="1" applyBorder="1" applyAlignment="1">
      <alignment horizontal="left" vertical="center"/>
    </xf>
    <xf numFmtId="0" fontId="61" fillId="0" borderId="24" xfId="0" applyFont="1" applyFill="1" applyBorder="1" applyAlignment="1">
      <alignment horizontal="left" vertical="center" wrapText="1"/>
    </xf>
    <xf numFmtId="0" fontId="61" fillId="0" borderId="2" xfId="0" applyFont="1" applyFill="1" applyBorder="1" applyAlignment="1">
      <alignment horizontal="left" vertical="center" wrapText="1"/>
    </xf>
    <xf numFmtId="0" fontId="61" fillId="0" borderId="26" xfId="0" applyFont="1" applyFill="1" applyBorder="1" applyAlignment="1">
      <alignment horizontal="left" vertical="center" wrapText="1"/>
    </xf>
    <xf numFmtId="0" fontId="61" fillId="0" borderId="4" xfId="0" applyFont="1" applyFill="1" applyBorder="1" applyAlignment="1">
      <alignment horizontal="left" vertical="center" wrapText="1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7" t="s">
        <v>0</v>
      </c>
      <c r="B1" s="687"/>
      <c r="C1" s="687"/>
      <c r="D1" s="687"/>
      <c r="E1" s="687"/>
      <c r="F1" s="687"/>
      <c r="G1" s="687"/>
    </row>
    <row r="2" spans="1:12" s="4" customFormat="1" ht="21.75" customHeight="1" x14ac:dyDescent="0.25">
      <c r="A2" s="688" t="s">
        <v>1</v>
      </c>
      <c r="B2" s="688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89" t="s">
        <v>7</v>
      </c>
      <c r="B3" s="689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89"/>
      <c r="B4" s="689"/>
      <c r="C4" s="6"/>
      <c r="D4" s="6"/>
      <c r="E4" s="6"/>
      <c r="F4" s="6"/>
      <c r="G4" s="6"/>
    </row>
    <row r="5" spans="1:12" ht="12" customHeight="1" x14ac:dyDescent="0.25">
      <c r="A5" s="689" t="s">
        <v>8</v>
      </c>
      <c r="B5" s="689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5" t="s">
        <v>22</v>
      </c>
      <c r="B20" s="685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5" t="s">
        <v>23</v>
      </c>
      <c r="B21" s="685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6" t="s">
        <v>24</v>
      </c>
      <c r="B22" s="686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6" t="s">
        <v>26</v>
      </c>
      <c r="B23" s="686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3" t="s">
        <v>78</v>
      </c>
      <c r="B1" s="703"/>
      <c r="C1" s="703"/>
      <c r="D1" s="703"/>
      <c r="E1" s="703"/>
      <c r="F1" s="703"/>
      <c r="G1" s="703"/>
    </row>
    <row r="2" spans="1:11" s="33" customFormat="1" ht="32.25" customHeight="1" x14ac:dyDescent="0.25">
      <c r="A2" s="690" t="s">
        <v>28</v>
      </c>
      <c r="B2" s="690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1" t="s">
        <v>34</v>
      </c>
      <c r="B4" s="691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1" t="s">
        <v>35</v>
      </c>
      <c r="B5" s="691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1" t="s">
        <v>36</v>
      </c>
      <c r="B6" s="691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1" t="s">
        <v>79</v>
      </c>
      <c r="B9" s="691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1" t="s">
        <v>80</v>
      </c>
      <c r="B10" s="691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1" t="s">
        <v>81</v>
      </c>
      <c r="B11" s="691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1" t="s">
        <v>82</v>
      </c>
      <c r="B12" s="691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1" t="s">
        <v>82</v>
      </c>
      <c r="B13" s="691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1" t="s">
        <v>83</v>
      </c>
      <c r="B14" s="691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1" t="s">
        <v>84</v>
      </c>
      <c r="B15" s="691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1" t="s">
        <v>85</v>
      </c>
      <c r="B16" s="691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2" t="s">
        <v>72</v>
      </c>
      <c r="B17" s="692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1" t="s">
        <v>39</v>
      </c>
      <c r="B19" s="691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1" t="s">
        <v>40</v>
      </c>
      <c r="B20" s="691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1" t="s">
        <v>41</v>
      </c>
      <c r="B21" s="691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1" t="s">
        <v>45</v>
      </c>
      <c r="B22" s="691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1" t="s">
        <v>46</v>
      </c>
      <c r="B23" s="691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1" t="s">
        <v>47</v>
      </c>
      <c r="B24" s="691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2" t="s">
        <v>74</v>
      </c>
      <c r="B25" s="692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2" t="s">
        <v>52</v>
      </c>
      <c r="B31" s="692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5"/>
      <c r="B34" s="695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6" t="s">
        <v>58</v>
      </c>
      <c r="B51" s="696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7" t="s">
        <v>59</v>
      </c>
      <c r="B52" s="697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7" t="s">
        <v>60</v>
      </c>
      <c r="B53" s="697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4" t="s">
        <v>24</v>
      </c>
      <c r="B54" s="694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4" t="s">
        <v>26</v>
      </c>
      <c r="B55" s="694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4" t="s">
        <v>27</v>
      </c>
      <c r="B56" s="694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7" t="s">
        <v>62</v>
      </c>
      <c r="B1" s="687"/>
      <c r="C1" s="687"/>
      <c r="D1" s="687"/>
      <c r="E1" s="687"/>
    </row>
    <row r="2" spans="1:10" s="33" customFormat="1" ht="32.25" customHeight="1" x14ac:dyDescent="0.25">
      <c r="A2" s="690" t="s">
        <v>28</v>
      </c>
      <c r="B2" s="690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1" t="s">
        <v>34</v>
      </c>
      <c r="B4" s="691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1" t="s">
        <v>35</v>
      </c>
      <c r="B5" s="691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1" t="s">
        <v>36</v>
      </c>
      <c r="B6" s="691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2" t="s">
        <v>37</v>
      </c>
      <c r="B7" s="692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1" t="s">
        <v>88</v>
      </c>
      <c r="B9" s="691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1" t="s">
        <v>89</v>
      </c>
      <c r="B10" s="691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1" t="s">
        <v>90</v>
      </c>
      <c r="B11" s="691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1" t="s">
        <v>91</v>
      </c>
      <c r="B12" s="691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2" t="s">
        <v>72</v>
      </c>
      <c r="B13" s="692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1" t="s">
        <v>92</v>
      </c>
      <c r="B15" s="691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1" t="s">
        <v>93</v>
      </c>
      <c r="B16" s="691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1" t="s">
        <v>94</v>
      </c>
      <c r="B17" s="691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1" t="s">
        <v>45</v>
      </c>
      <c r="B18" s="691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1" t="s">
        <v>46</v>
      </c>
      <c r="B19" s="691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1" t="s">
        <v>47</v>
      </c>
      <c r="B20" s="691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2" t="s">
        <v>74</v>
      </c>
      <c r="B21" s="692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2" t="s">
        <v>52</v>
      </c>
      <c r="B27" s="692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5"/>
      <c r="B30" s="695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6" t="s">
        <v>58</v>
      </c>
      <c r="B47" s="696"/>
      <c r="C47" s="67">
        <f>E31+C38</f>
        <v>0</v>
      </c>
      <c r="D47" s="56"/>
      <c r="E47" s="56"/>
    </row>
    <row r="48" spans="1:6" ht="14.1" customHeight="1" x14ac:dyDescent="0.25">
      <c r="A48" s="697" t="s">
        <v>22</v>
      </c>
      <c r="B48" s="697"/>
      <c r="C48" s="51">
        <f>E31+D38</f>
        <v>0</v>
      </c>
      <c r="D48" s="56"/>
      <c r="E48" s="56"/>
    </row>
    <row r="49" spans="1:10" ht="14.1" customHeight="1" x14ac:dyDescent="0.25">
      <c r="A49" s="697" t="s">
        <v>60</v>
      </c>
      <c r="B49" s="697"/>
      <c r="C49" s="51">
        <f>C48/(1-B44)</f>
        <v>0</v>
      </c>
      <c r="D49" s="56"/>
      <c r="E49" s="56"/>
    </row>
    <row r="50" spans="1:10" s="72" customFormat="1" ht="14.1" customHeight="1" x14ac:dyDescent="0.25">
      <c r="A50" s="694" t="s">
        <v>24</v>
      </c>
      <c r="B50" s="694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4" t="s">
        <v>26</v>
      </c>
      <c r="B51" s="694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4" t="s">
        <v>27</v>
      </c>
      <c r="B52" s="694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7" t="s">
        <v>62</v>
      </c>
      <c r="B1" s="687"/>
      <c r="C1" s="687"/>
      <c r="D1" s="687"/>
      <c r="E1" s="687"/>
      <c r="F1" s="687"/>
    </row>
    <row r="2" spans="1:11" s="33" customFormat="1" ht="20.25" customHeight="1" x14ac:dyDescent="0.25">
      <c r="A2" s="690" t="s">
        <v>1</v>
      </c>
      <c r="B2" s="690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5"/>
      <c r="B4" s="695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7" t="s">
        <v>22</v>
      </c>
      <c r="B22" s="697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7" t="s">
        <v>60</v>
      </c>
      <c r="B23" s="697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4" t="s">
        <v>24</v>
      </c>
      <c r="B24" s="694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4" t="s">
        <v>26</v>
      </c>
      <c r="B25" s="694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4" t="s">
        <v>27</v>
      </c>
      <c r="B26" s="694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7" t="s">
        <v>97</v>
      </c>
      <c r="B1" s="687"/>
      <c r="C1" s="687"/>
      <c r="D1" s="687"/>
      <c r="E1" s="687"/>
      <c r="F1" s="687"/>
      <c r="G1" s="687"/>
    </row>
    <row r="2" spans="1:12" s="94" customFormat="1" ht="18.75" customHeight="1" x14ac:dyDescent="0.25">
      <c r="A2" s="688" t="s">
        <v>1</v>
      </c>
      <c r="B2" s="688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5" t="s">
        <v>100</v>
      </c>
      <c r="B3" s="705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5" t="s">
        <v>8</v>
      </c>
      <c r="B8" s="705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6" t="s">
        <v>22</v>
      </c>
      <c r="B25" s="706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4" t="s">
        <v>60</v>
      </c>
      <c r="B26" s="704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6" t="s">
        <v>24</v>
      </c>
      <c r="B27" s="686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6" t="s">
        <v>26</v>
      </c>
      <c r="B28" s="686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6" t="s">
        <v>27</v>
      </c>
      <c r="B29" s="686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7" t="s">
        <v>134</v>
      </c>
      <c r="B37" s="707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3" t="s">
        <v>62</v>
      </c>
      <c r="B1" s="703"/>
      <c r="C1" s="703"/>
      <c r="D1" s="703"/>
      <c r="E1" s="703"/>
      <c r="F1" s="703"/>
      <c r="G1" s="703"/>
    </row>
    <row r="2" spans="1:11" s="33" customFormat="1" ht="32.25" customHeight="1" x14ac:dyDescent="0.25">
      <c r="A2" s="690" t="s">
        <v>28</v>
      </c>
      <c r="B2" s="690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1" t="s">
        <v>34</v>
      </c>
      <c r="B4" s="691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1" t="s">
        <v>35</v>
      </c>
      <c r="B5" s="691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1" t="s">
        <v>36</v>
      </c>
      <c r="B6" s="691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1" t="s">
        <v>135</v>
      </c>
      <c r="B9" s="691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1" t="s">
        <v>136</v>
      </c>
      <c r="B10" s="691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1" t="s">
        <v>137</v>
      </c>
      <c r="B11" s="691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1" t="s">
        <v>138</v>
      </c>
      <c r="B12" s="691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2" t="s">
        <v>72</v>
      </c>
      <c r="B14" s="692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1" t="s">
        <v>140</v>
      </c>
      <c r="B16" s="691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1" t="s">
        <v>141</v>
      </c>
      <c r="B17" s="691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1" t="s">
        <v>139</v>
      </c>
      <c r="B18" s="691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1" t="s">
        <v>45</v>
      </c>
      <c r="B19" s="691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1" t="s">
        <v>46</v>
      </c>
      <c r="B20" s="691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1" t="s">
        <v>47</v>
      </c>
      <c r="B21" s="691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2" t="s">
        <v>74</v>
      </c>
      <c r="B22" s="692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2" t="s">
        <v>52</v>
      </c>
      <c r="B28" s="692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5"/>
      <c r="B31" s="695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6" t="s">
        <v>17</v>
      </c>
      <c r="B48" s="696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7" t="s">
        <v>59</v>
      </c>
      <c r="B49" s="697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7" t="s">
        <v>60</v>
      </c>
      <c r="B50" s="697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4" t="s">
        <v>24</v>
      </c>
      <c r="B51" s="694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4" t="s">
        <v>26</v>
      </c>
      <c r="B52" s="694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4" t="s">
        <v>27</v>
      </c>
      <c r="B53" s="694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6"/>
  <sheetViews>
    <sheetView showGridLines="0" tabSelected="1" topLeftCell="A10" zoomScaleNormal="100" workbookViewId="0">
      <selection activeCell="J61" sqref="J61"/>
    </sheetView>
  </sheetViews>
  <sheetFormatPr defaultRowHeight="11.25" x14ac:dyDescent="0.2"/>
  <cols>
    <col min="1" max="1" width="9.140625" style="617" customWidth="1"/>
    <col min="2" max="2" width="35.4257812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18" t="s">
        <v>298</v>
      </c>
      <c r="B1" s="719"/>
      <c r="C1" s="719"/>
      <c r="D1" s="719"/>
      <c r="E1" s="719"/>
      <c r="F1" s="719"/>
      <c r="G1" s="719"/>
      <c r="H1" s="719"/>
      <c r="I1" s="719"/>
      <c r="J1" s="720"/>
    </row>
    <row r="2" spans="1:10" ht="12.75" x14ac:dyDescent="0.2">
      <c r="A2" s="730" t="s">
        <v>255</v>
      </c>
      <c r="B2" s="731"/>
      <c r="C2" s="731"/>
      <c r="D2" s="731"/>
      <c r="E2" s="731"/>
      <c r="F2" s="731"/>
      <c r="G2" s="731"/>
      <c r="H2" s="731"/>
      <c r="I2" s="731"/>
      <c r="J2" s="732"/>
    </row>
    <row r="3" spans="1:10" ht="15" customHeight="1" x14ac:dyDescent="0.2">
      <c r="A3" s="716" t="s">
        <v>28</v>
      </c>
      <c r="B3" s="717"/>
      <c r="C3" s="717"/>
      <c r="D3" s="717"/>
      <c r="E3" s="723" t="s">
        <v>29</v>
      </c>
      <c r="F3" s="727"/>
      <c r="G3" s="721" t="s">
        <v>263</v>
      </c>
      <c r="H3" s="722"/>
      <c r="I3" s="723" t="s">
        <v>264</v>
      </c>
      <c r="J3" s="724"/>
    </row>
    <row r="4" spans="1:10" ht="15" customHeight="1" x14ac:dyDescent="0.2">
      <c r="A4" s="844" t="s">
        <v>284</v>
      </c>
      <c r="B4" s="845"/>
      <c r="C4" s="845"/>
      <c r="D4" s="845"/>
      <c r="E4" s="708">
        <v>129</v>
      </c>
      <c r="F4" s="709"/>
      <c r="G4" s="674">
        <f>ROUND(H4,2)</f>
        <v>0</v>
      </c>
      <c r="H4" s="673">
        <v>0</v>
      </c>
      <c r="I4" s="710">
        <f>E4*G4</f>
        <v>0</v>
      </c>
      <c r="J4" s="711"/>
    </row>
    <row r="5" spans="1:10" ht="15" customHeight="1" x14ac:dyDescent="0.2">
      <c r="A5" s="844" t="s">
        <v>285</v>
      </c>
      <c r="B5" s="845"/>
      <c r="C5" s="845"/>
      <c r="D5" s="845"/>
      <c r="E5" s="712">
        <v>2923</v>
      </c>
      <c r="F5" s="709"/>
      <c r="G5" s="674">
        <f t="shared" ref="G5:G33" si="0">ROUND(H5,2)</f>
        <v>0</v>
      </c>
      <c r="H5" s="673">
        <v>0</v>
      </c>
      <c r="I5" s="710">
        <f>E5*G5</f>
        <v>0</v>
      </c>
      <c r="J5" s="711"/>
    </row>
    <row r="6" spans="1:10" ht="15" customHeight="1" x14ac:dyDescent="0.2">
      <c r="A6" s="846" t="s">
        <v>286</v>
      </c>
      <c r="B6" s="847"/>
      <c r="C6" s="847"/>
      <c r="D6" s="848"/>
      <c r="E6" s="712">
        <v>1462</v>
      </c>
      <c r="F6" s="713"/>
      <c r="G6" s="674">
        <f t="shared" si="0"/>
        <v>0</v>
      </c>
      <c r="H6" s="673">
        <v>0</v>
      </c>
      <c r="I6" s="710">
        <f t="shared" ref="I6:I15" si="1">E6*G6</f>
        <v>0</v>
      </c>
      <c r="J6" s="711"/>
    </row>
    <row r="7" spans="1:10" ht="15" customHeight="1" x14ac:dyDescent="0.2">
      <c r="A7" s="846" t="s">
        <v>287</v>
      </c>
      <c r="B7" s="847"/>
      <c r="C7" s="847"/>
      <c r="D7" s="848"/>
      <c r="E7" s="708">
        <v>129</v>
      </c>
      <c r="F7" s="709"/>
      <c r="G7" s="674">
        <f t="shared" si="0"/>
        <v>0</v>
      </c>
      <c r="H7" s="673">
        <v>0</v>
      </c>
      <c r="I7" s="710">
        <f t="shared" si="1"/>
        <v>0</v>
      </c>
      <c r="J7" s="711"/>
    </row>
    <row r="8" spans="1:10" ht="15" customHeight="1" x14ac:dyDescent="0.2">
      <c r="A8" s="846" t="s">
        <v>288</v>
      </c>
      <c r="B8" s="847"/>
      <c r="C8" s="847"/>
      <c r="D8" s="848"/>
      <c r="E8" s="712">
        <v>1462</v>
      </c>
      <c r="F8" s="709"/>
      <c r="G8" s="674">
        <f t="shared" si="0"/>
        <v>0</v>
      </c>
      <c r="H8" s="673">
        <v>0</v>
      </c>
      <c r="I8" s="710">
        <f t="shared" si="1"/>
        <v>0</v>
      </c>
      <c r="J8" s="711"/>
    </row>
    <row r="9" spans="1:10" ht="15" customHeight="1" x14ac:dyDescent="0.2">
      <c r="A9" s="846" t="s">
        <v>289</v>
      </c>
      <c r="B9" s="847"/>
      <c r="C9" s="847"/>
      <c r="D9" s="848"/>
      <c r="E9" s="708">
        <v>548</v>
      </c>
      <c r="F9" s="709"/>
      <c r="G9" s="674">
        <f t="shared" si="0"/>
        <v>0</v>
      </c>
      <c r="H9" s="673">
        <v>0</v>
      </c>
      <c r="I9" s="710">
        <f t="shared" si="1"/>
        <v>0</v>
      </c>
      <c r="J9" s="711"/>
    </row>
    <row r="10" spans="1:10" ht="15" customHeight="1" x14ac:dyDescent="0.2">
      <c r="A10" s="846" t="s">
        <v>290</v>
      </c>
      <c r="B10" s="847"/>
      <c r="C10" s="847"/>
      <c r="D10" s="848"/>
      <c r="E10" s="708">
        <v>206</v>
      </c>
      <c r="F10" s="709"/>
      <c r="G10" s="674">
        <f t="shared" si="0"/>
        <v>0</v>
      </c>
      <c r="H10" s="673">
        <v>0</v>
      </c>
      <c r="I10" s="710">
        <f t="shared" si="1"/>
        <v>0</v>
      </c>
      <c r="J10" s="711"/>
    </row>
    <row r="11" spans="1:10" ht="15" customHeight="1" x14ac:dyDescent="0.2">
      <c r="A11" s="846" t="s">
        <v>291</v>
      </c>
      <c r="B11" s="847"/>
      <c r="C11" s="847"/>
      <c r="D11" s="848"/>
      <c r="E11" s="708">
        <v>103</v>
      </c>
      <c r="F11" s="709"/>
      <c r="G11" s="674">
        <f t="shared" si="0"/>
        <v>0</v>
      </c>
      <c r="H11" s="673">
        <v>0</v>
      </c>
      <c r="I11" s="710">
        <f t="shared" si="1"/>
        <v>0</v>
      </c>
      <c r="J11" s="711"/>
    </row>
    <row r="12" spans="1:10" ht="15" customHeight="1" x14ac:dyDescent="0.2">
      <c r="A12" s="846" t="s">
        <v>292</v>
      </c>
      <c r="B12" s="847"/>
      <c r="C12" s="847"/>
      <c r="D12" s="848"/>
      <c r="E12" s="708">
        <v>26</v>
      </c>
      <c r="F12" s="709"/>
      <c r="G12" s="674">
        <f t="shared" si="0"/>
        <v>0</v>
      </c>
      <c r="H12" s="673">
        <v>0</v>
      </c>
      <c r="I12" s="710">
        <f t="shared" si="1"/>
        <v>0</v>
      </c>
      <c r="J12" s="711"/>
    </row>
    <row r="13" spans="1:10" ht="15" customHeight="1" x14ac:dyDescent="0.2">
      <c r="A13" s="846" t="s">
        <v>293</v>
      </c>
      <c r="B13" s="847"/>
      <c r="C13" s="847"/>
      <c r="D13" s="848"/>
      <c r="E13" s="708">
        <v>103</v>
      </c>
      <c r="F13" s="709"/>
      <c r="G13" s="674">
        <f t="shared" si="0"/>
        <v>0</v>
      </c>
      <c r="H13" s="673">
        <v>0</v>
      </c>
      <c r="I13" s="710">
        <f t="shared" si="1"/>
        <v>0</v>
      </c>
      <c r="J13" s="711"/>
    </row>
    <row r="14" spans="1:10" ht="15" customHeight="1" x14ac:dyDescent="0.2">
      <c r="A14" s="846" t="s">
        <v>294</v>
      </c>
      <c r="B14" s="847"/>
      <c r="C14" s="847"/>
      <c r="D14" s="848"/>
      <c r="E14" s="708">
        <v>26</v>
      </c>
      <c r="F14" s="709"/>
      <c r="G14" s="674">
        <f t="shared" si="0"/>
        <v>0</v>
      </c>
      <c r="H14" s="673">
        <v>0</v>
      </c>
      <c r="I14" s="710">
        <f t="shared" si="1"/>
        <v>0</v>
      </c>
      <c r="J14" s="711"/>
    </row>
    <row r="15" spans="1:10" ht="15" customHeight="1" x14ac:dyDescent="0.2">
      <c r="A15" s="846" t="s">
        <v>295</v>
      </c>
      <c r="B15" s="847"/>
      <c r="C15" s="847"/>
      <c r="D15" s="848"/>
      <c r="E15" s="708">
        <v>52</v>
      </c>
      <c r="F15" s="709"/>
      <c r="G15" s="674">
        <f t="shared" si="0"/>
        <v>0</v>
      </c>
      <c r="H15" s="673">
        <v>0</v>
      </c>
      <c r="I15" s="710">
        <f t="shared" si="1"/>
        <v>0</v>
      </c>
      <c r="J15" s="711"/>
    </row>
    <row r="16" spans="1:10" ht="15" customHeight="1" x14ac:dyDescent="0.2">
      <c r="A16" s="844" t="s">
        <v>296</v>
      </c>
      <c r="B16" s="845"/>
      <c r="C16" s="845"/>
      <c r="D16" s="845"/>
      <c r="E16" s="708">
        <v>52</v>
      </c>
      <c r="F16" s="709"/>
      <c r="G16" s="674">
        <f t="shared" si="0"/>
        <v>0</v>
      </c>
      <c r="H16" s="673">
        <v>0</v>
      </c>
      <c r="I16" s="710">
        <f>E16*G16</f>
        <v>0</v>
      </c>
      <c r="J16" s="711"/>
    </row>
    <row r="17" spans="1:10" ht="15" hidden="1" customHeight="1" x14ac:dyDescent="0.2">
      <c r="A17" s="716"/>
      <c r="B17" s="717"/>
      <c r="C17" s="717"/>
      <c r="D17" s="717"/>
      <c r="E17" s="708"/>
      <c r="F17" s="709"/>
      <c r="G17" s="674">
        <f t="shared" si="0"/>
        <v>0</v>
      </c>
      <c r="H17" s="673">
        <v>0</v>
      </c>
      <c r="I17" s="710">
        <f t="shared" ref="I17:I30" si="2">E17*G17</f>
        <v>0</v>
      </c>
      <c r="J17" s="711"/>
    </row>
    <row r="18" spans="1:10" ht="15" hidden="1" customHeight="1" x14ac:dyDescent="0.2">
      <c r="A18" s="716"/>
      <c r="B18" s="717"/>
      <c r="C18" s="717"/>
      <c r="D18" s="717"/>
      <c r="E18" s="708"/>
      <c r="F18" s="709"/>
      <c r="G18" s="674">
        <f t="shared" si="0"/>
        <v>0</v>
      </c>
      <c r="H18" s="673">
        <v>0</v>
      </c>
      <c r="I18" s="710">
        <f t="shared" si="2"/>
        <v>0</v>
      </c>
      <c r="J18" s="711"/>
    </row>
    <row r="19" spans="1:10" ht="15" hidden="1" customHeight="1" x14ac:dyDescent="0.2">
      <c r="A19" s="716"/>
      <c r="B19" s="717"/>
      <c r="C19" s="717"/>
      <c r="D19" s="717"/>
      <c r="E19" s="708"/>
      <c r="F19" s="709"/>
      <c r="G19" s="674">
        <f t="shared" si="0"/>
        <v>0</v>
      </c>
      <c r="H19" s="673">
        <v>0</v>
      </c>
      <c r="I19" s="710">
        <f t="shared" si="2"/>
        <v>0</v>
      </c>
      <c r="J19" s="711"/>
    </row>
    <row r="20" spans="1:10" ht="15" hidden="1" customHeight="1" x14ac:dyDescent="0.2">
      <c r="A20" s="716"/>
      <c r="B20" s="717"/>
      <c r="C20" s="717"/>
      <c r="D20" s="717"/>
      <c r="E20" s="708"/>
      <c r="F20" s="709"/>
      <c r="G20" s="674">
        <f t="shared" si="0"/>
        <v>0</v>
      </c>
      <c r="H20" s="673">
        <v>0</v>
      </c>
      <c r="I20" s="710">
        <f t="shared" si="2"/>
        <v>0</v>
      </c>
      <c r="J20" s="711"/>
    </row>
    <row r="21" spans="1:10" ht="15" hidden="1" customHeight="1" x14ac:dyDescent="0.2">
      <c r="A21" s="716"/>
      <c r="B21" s="717"/>
      <c r="C21" s="717"/>
      <c r="D21" s="717"/>
      <c r="E21" s="708"/>
      <c r="F21" s="709"/>
      <c r="G21" s="674">
        <f t="shared" si="0"/>
        <v>0</v>
      </c>
      <c r="H21" s="673">
        <v>0</v>
      </c>
      <c r="I21" s="710">
        <f t="shared" si="2"/>
        <v>0</v>
      </c>
      <c r="J21" s="711"/>
    </row>
    <row r="22" spans="1:10" ht="15" hidden="1" customHeight="1" x14ac:dyDescent="0.2">
      <c r="A22" s="716"/>
      <c r="B22" s="717"/>
      <c r="C22" s="717"/>
      <c r="D22" s="717"/>
      <c r="E22" s="708"/>
      <c r="F22" s="709"/>
      <c r="G22" s="674">
        <f t="shared" si="0"/>
        <v>0</v>
      </c>
      <c r="H22" s="673">
        <v>0</v>
      </c>
      <c r="I22" s="710">
        <f t="shared" si="2"/>
        <v>0</v>
      </c>
      <c r="J22" s="711"/>
    </row>
    <row r="23" spans="1:10" ht="15" hidden="1" customHeight="1" x14ac:dyDescent="0.2">
      <c r="A23" s="716" t="s">
        <v>276</v>
      </c>
      <c r="B23" s="717"/>
      <c r="C23" s="717"/>
      <c r="D23" s="717"/>
      <c r="E23" s="708">
        <v>0</v>
      </c>
      <c r="F23" s="709"/>
      <c r="G23" s="674">
        <f t="shared" si="0"/>
        <v>0</v>
      </c>
      <c r="H23" s="673">
        <v>0</v>
      </c>
      <c r="I23" s="710">
        <f t="shared" si="2"/>
        <v>0</v>
      </c>
      <c r="J23" s="711"/>
    </row>
    <row r="24" spans="1:10" ht="15" hidden="1" customHeight="1" x14ac:dyDescent="0.2">
      <c r="A24" s="716" t="s">
        <v>277</v>
      </c>
      <c r="B24" s="717"/>
      <c r="C24" s="717"/>
      <c r="D24" s="717"/>
      <c r="E24" s="708">
        <v>0</v>
      </c>
      <c r="F24" s="709"/>
      <c r="G24" s="674">
        <f t="shared" si="0"/>
        <v>0</v>
      </c>
      <c r="H24" s="673">
        <v>0</v>
      </c>
      <c r="I24" s="710">
        <f t="shared" si="2"/>
        <v>0</v>
      </c>
      <c r="J24" s="711"/>
    </row>
    <row r="25" spans="1:10" ht="15" hidden="1" customHeight="1" x14ac:dyDescent="0.2">
      <c r="A25" s="716" t="s">
        <v>278</v>
      </c>
      <c r="B25" s="717"/>
      <c r="C25" s="717"/>
      <c r="D25" s="717"/>
      <c r="E25" s="708">
        <v>0</v>
      </c>
      <c r="F25" s="709"/>
      <c r="G25" s="674">
        <f t="shared" si="0"/>
        <v>0</v>
      </c>
      <c r="H25" s="673">
        <v>0</v>
      </c>
      <c r="I25" s="710">
        <f t="shared" si="2"/>
        <v>0</v>
      </c>
      <c r="J25" s="711"/>
    </row>
    <row r="26" spans="1:10" ht="15" hidden="1" customHeight="1" x14ac:dyDescent="0.2">
      <c r="A26" s="716" t="s">
        <v>279</v>
      </c>
      <c r="B26" s="717"/>
      <c r="C26" s="717"/>
      <c r="D26" s="717"/>
      <c r="E26" s="708">
        <v>0</v>
      </c>
      <c r="F26" s="709"/>
      <c r="G26" s="674">
        <f t="shared" si="0"/>
        <v>0</v>
      </c>
      <c r="H26" s="673">
        <v>0</v>
      </c>
      <c r="I26" s="710">
        <f t="shared" si="2"/>
        <v>0</v>
      </c>
      <c r="J26" s="711"/>
    </row>
    <row r="27" spans="1:10" ht="15" hidden="1" customHeight="1" x14ac:dyDescent="0.2">
      <c r="A27" s="716" t="s">
        <v>280</v>
      </c>
      <c r="B27" s="717"/>
      <c r="C27" s="717"/>
      <c r="D27" s="717"/>
      <c r="E27" s="708">
        <v>0</v>
      </c>
      <c r="F27" s="709"/>
      <c r="G27" s="674">
        <f t="shared" si="0"/>
        <v>0</v>
      </c>
      <c r="H27" s="673">
        <v>0</v>
      </c>
      <c r="I27" s="710">
        <f t="shared" si="2"/>
        <v>0</v>
      </c>
      <c r="J27" s="711"/>
    </row>
    <row r="28" spans="1:10" ht="15" hidden="1" customHeight="1" x14ac:dyDescent="0.2">
      <c r="A28" s="716" t="s">
        <v>281</v>
      </c>
      <c r="B28" s="717"/>
      <c r="C28" s="717"/>
      <c r="D28" s="717"/>
      <c r="E28" s="708">
        <v>0</v>
      </c>
      <c r="F28" s="709"/>
      <c r="G28" s="674">
        <f t="shared" si="0"/>
        <v>0</v>
      </c>
      <c r="H28" s="673">
        <v>0</v>
      </c>
      <c r="I28" s="710">
        <f t="shared" si="2"/>
        <v>0</v>
      </c>
      <c r="J28" s="711"/>
    </row>
    <row r="29" spans="1:10" ht="15" hidden="1" customHeight="1" x14ac:dyDescent="0.2">
      <c r="A29" s="716"/>
      <c r="B29" s="717"/>
      <c r="C29" s="717"/>
      <c r="D29" s="717"/>
      <c r="E29" s="708">
        <v>0</v>
      </c>
      <c r="F29" s="709"/>
      <c r="G29" s="674">
        <f t="shared" si="0"/>
        <v>0</v>
      </c>
      <c r="H29" s="673">
        <v>0</v>
      </c>
      <c r="I29" s="710">
        <f t="shared" si="2"/>
        <v>0</v>
      </c>
      <c r="J29" s="711"/>
    </row>
    <row r="30" spans="1:10" ht="15" hidden="1" customHeight="1" x14ac:dyDescent="0.2">
      <c r="A30" s="716"/>
      <c r="B30" s="717"/>
      <c r="C30" s="717"/>
      <c r="D30" s="717"/>
      <c r="E30" s="708">
        <v>0</v>
      </c>
      <c r="F30" s="709"/>
      <c r="G30" s="674">
        <f t="shared" si="0"/>
        <v>0</v>
      </c>
      <c r="H30" s="673">
        <v>0</v>
      </c>
      <c r="I30" s="710">
        <f t="shared" si="2"/>
        <v>0</v>
      </c>
      <c r="J30" s="711"/>
    </row>
    <row r="31" spans="1:10" ht="15" hidden="1" customHeight="1" x14ac:dyDescent="0.2">
      <c r="A31" s="716"/>
      <c r="B31" s="717"/>
      <c r="C31" s="717"/>
      <c r="D31" s="717"/>
      <c r="E31" s="708">
        <v>0</v>
      </c>
      <c r="F31" s="709"/>
      <c r="G31" s="674">
        <f t="shared" si="0"/>
        <v>0</v>
      </c>
      <c r="H31" s="673">
        <v>0</v>
      </c>
      <c r="I31" s="710">
        <f>E31*G31</f>
        <v>0</v>
      </c>
      <c r="J31" s="711"/>
    </row>
    <row r="32" spans="1:10" ht="15" hidden="1" customHeight="1" x14ac:dyDescent="0.2">
      <c r="A32" s="716"/>
      <c r="B32" s="717"/>
      <c r="C32" s="717"/>
      <c r="D32" s="717"/>
      <c r="E32" s="708">
        <v>0</v>
      </c>
      <c r="F32" s="709"/>
      <c r="G32" s="674">
        <f t="shared" si="0"/>
        <v>0</v>
      </c>
      <c r="H32" s="673">
        <v>0</v>
      </c>
      <c r="I32" s="710">
        <f>E32*G32</f>
        <v>0</v>
      </c>
      <c r="J32" s="711"/>
    </row>
    <row r="33" spans="1:10" ht="15" hidden="1" customHeight="1" x14ac:dyDescent="0.2">
      <c r="A33" s="716"/>
      <c r="B33" s="717"/>
      <c r="C33" s="717"/>
      <c r="D33" s="717"/>
      <c r="E33" s="708">
        <v>0</v>
      </c>
      <c r="F33" s="709"/>
      <c r="G33" s="674">
        <f t="shared" si="0"/>
        <v>0</v>
      </c>
      <c r="H33" s="673">
        <v>0</v>
      </c>
      <c r="I33" s="710">
        <f>E33*G33</f>
        <v>0</v>
      </c>
      <c r="J33" s="711"/>
    </row>
    <row r="34" spans="1:10" ht="15" customHeight="1" x14ac:dyDescent="0.2">
      <c r="A34" s="725" t="s">
        <v>256</v>
      </c>
      <c r="B34" s="726"/>
      <c r="C34" s="726"/>
      <c r="D34" s="726"/>
      <c r="E34" s="728">
        <f>SUM(E4:F27)</f>
        <v>7221</v>
      </c>
      <c r="F34" s="729"/>
      <c r="G34" s="675"/>
      <c r="H34" s="746" t="s">
        <v>275</v>
      </c>
      <c r="I34" s="733">
        <f>SUM(I4:J32)</f>
        <v>0</v>
      </c>
      <c r="J34" s="734"/>
    </row>
    <row r="35" spans="1:10" ht="15" customHeight="1" thickBot="1" x14ac:dyDescent="0.25">
      <c r="A35" s="752" t="s">
        <v>297</v>
      </c>
      <c r="B35" s="753"/>
      <c r="C35" s="753"/>
      <c r="D35" s="753"/>
      <c r="E35" s="754">
        <f>E34*12</f>
        <v>86652</v>
      </c>
      <c r="F35" s="755"/>
      <c r="G35" s="675"/>
      <c r="H35" s="747"/>
      <c r="I35" s="748">
        <f>I34*12</f>
        <v>0</v>
      </c>
      <c r="J35" s="749"/>
    </row>
    <row r="36" spans="1:10" ht="12" thickBot="1" x14ac:dyDescent="0.25">
      <c r="A36" s="618"/>
      <c r="B36" s="619"/>
      <c r="C36" s="620"/>
      <c r="D36" s="621"/>
      <c r="E36" s="622"/>
      <c r="F36" s="616"/>
      <c r="G36" s="616"/>
      <c r="H36" s="616"/>
      <c r="I36" s="623"/>
      <c r="J36" s="624"/>
    </row>
    <row r="37" spans="1:10" ht="12.75" x14ac:dyDescent="0.2">
      <c r="A37" s="758" t="s">
        <v>265</v>
      </c>
      <c r="B37" s="759"/>
      <c r="C37" s="756" t="s">
        <v>262</v>
      </c>
      <c r="D37" s="757"/>
      <c r="F37" s="762" t="s">
        <v>266</v>
      </c>
      <c r="G37" s="625" t="s">
        <v>261</v>
      </c>
      <c r="H37" s="764" t="s">
        <v>254</v>
      </c>
      <c r="I37" s="750"/>
      <c r="J37" s="751"/>
    </row>
    <row r="38" spans="1:10" ht="12.75" x14ac:dyDescent="0.2">
      <c r="A38" s="760"/>
      <c r="B38" s="761"/>
      <c r="C38" s="670"/>
      <c r="D38" s="671" t="s">
        <v>275</v>
      </c>
      <c r="F38" s="763"/>
      <c r="G38" s="672" t="s">
        <v>275</v>
      </c>
      <c r="H38" s="765"/>
      <c r="I38" s="666"/>
      <c r="J38" s="667"/>
    </row>
    <row r="39" spans="1:10" ht="25.5" x14ac:dyDescent="0.2">
      <c r="A39" s="626" t="s">
        <v>259</v>
      </c>
      <c r="B39" s="668" t="e">
        <f>C39/$E$60</f>
        <v>#DIV/0!</v>
      </c>
      <c r="C39" s="669">
        <f>ROUND(D39,2)</f>
        <v>0</v>
      </c>
      <c r="D39" s="627">
        <v>0</v>
      </c>
      <c r="F39" s="629" t="s">
        <v>19</v>
      </c>
      <c r="G39" s="630">
        <v>6.4999999999999997E-3</v>
      </c>
      <c r="H39" s="631">
        <f>$I$34*G39</f>
        <v>0</v>
      </c>
      <c r="I39" s="623"/>
      <c r="J39" s="624"/>
    </row>
    <row r="40" spans="1:10" ht="25.5" x14ac:dyDescent="0.2">
      <c r="A40" s="626" t="s">
        <v>15</v>
      </c>
      <c r="B40" s="668" t="e">
        <f>C40/$E$60</f>
        <v>#DIV/0!</v>
      </c>
      <c r="C40" s="669">
        <f>ROUND(D40,2)</f>
        <v>0</v>
      </c>
      <c r="D40" s="627">
        <v>0</v>
      </c>
      <c r="F40" s="629" t="s">
        <v>20</v>
      </c>
      <c r="G40" s="630">
        <v>0.03</v>
      </c>
      <c r="H40" s="631">
        <f>$I$34*G40</f>
        <v>0</v>
      </c>
      <c r="I40" s="623"/>
      <c r="J40" s="664"/>
    </row>
    <row r="41" spans="1:10" ht="12.75" x14ac:dyDescent="0.2">
      <c r="A41" s="626" t="s">
        <v>55</v>
      </c>
      <c r="B41" s="668" t="e">
        <f>C41/($E$60+C39+C40)</f>
        <v>#DIV/0!</v>
      </c>
      <c r="C41" s="669">
        <f>ROUND(D41,2)</f>
        <v>0</v>
      </c>
      <c r="D41" s="627">
        <v>0</v>
      </c>
      <c r="F41" s="629" t="s">
        <v>21</v>
      </c>
      <c r="G41" s="630">
        <v>0.05</v>
      </c>
      <c r="H41" s="631">
        <f t="shared" ref="H41" si="3">$I$34*G41</f>
        <v>0</v>
      </c>
      <c r="I41" s="623"/>
      <c r="J41" s="624"/>
    </row>
    <row r="42" spans="1:10" s="636" customFormat="1" ht="15.75" customHeight="1" thickBot="1" x14ac:dyDescent="0.25">
      <c r="A42" s="665" t="s">
        <v>260</v>
      </c>
      <c r="B42" s="633" t="e">
        <f>SUM(B39:B41)</f>
        <v>#DIV/0!</v>
      </c>
      <c r="C42" s="766">
        <f>SUM(C39:C41)</f>
        <v>0</v>
      </c>
      <c r="D42" s="767"/>
      <c r="F42" s="632" t="s">
        <v>17</v>
      </c>
      <c r="G42" s="633">
        <f ca="1">SUM(G39:G42)</f>
        <v>8.6499999999999994E-2</v>
      </c>
      <c r="H42" s="634">
        <f>SUM(H39:H41)</f>
        <v>0</v>
      </c>
      <c r="I42" s="662"/>
      <c r="J42" s="635"/>
    </row>
    <row r="43" spans="1:10" x14ac:dyDescent="0.2">
      <c r="A43" s="618"/>
      <c r="B43" s="619"/>
      <c r="C43" s="622"/>
      <c r="D43" s="621"/>
      <c r="E43" s="622"/>
      <c r="F43" s="616"/>
      <c r="G43" s="616"/>
      <c r="H43" s="616"/>
      <c r="I43" s="616"/>
      <c r="J43" s="624"/>
    </row>
    <row r="44" spans="1:10" ht="12" thickBot="1" x14ac:dyDescent="0.25">
      <c r="A44" s="637"/>
      <c r="B44" s="616"/>
      <c r="C44" s="616"/>
      <c r="D44" s="616"/>
      <c r="E44" s="616"/>
      <c r="F44" s="616"/>
      <c r="G44" s="616"/>
      <c r="H44" s="616"/>
      <c r="I44" s="616"/>
      <c r="J44" s="624"/>
    </row>
    <row r="45" spans="1:10" ht="12.75" x14ac:dyDescent="0.2">
      <c r="A45" s="718" t="s">
        <v>267</v>
      </c>
      <c r="B45" s="719"/>
      <c r="C45" s="719"/>
      <c r="D45" s="719"/>
      <c r="E45" s="720"/>
      <c r="F45" s="718" t="s">
        <v>268</v>
      </c>
      <c r="G45" s="719"/>
      <c r="H45" s="719"/>
      <c r="I45" s="719"/>
      <c r="J45" s="720"/>
    </row>
    <row r="46" spans="1:10" ht="25.5" x14ac:dyDescent="0.2">
      <c r="A46" s="716" t="s">
        <v>28</v>
      </c>
      <c r="B46" s="717"/>
      <c r="C46" s="638" t="s">
        <v>29</v>
      </c>
      <c r="D46" s="639" t="s">
        <v>257</v>
      </c>
      <c r="E46" s="640" t="s">
        <v>258</v>
      </c>
      <c r="F46" s="626" t="s">
        <v>274</v>
      </c>
      <c r="G46" s="639" t="s">
        <v>271</v>
      </c>
      <c r="H46" s="639" t="s">
        <v>270</v>
      </c>
      <c r="I46" s="638" t="s">
        <v>273</v>
      </c>
      <c r="J46" s="641" t="s">
        <v>272</v>
      </c>
    </row>
    <row r="47" spans="1:10" ht="12.75" x14ac:dyDescent="0.2">
      <c r="A47" s="849" t="str">
        <f>A4</f>
        <v>MÉDICO PEDIATRIA TERAPIA INTENSIVA COORDENAÇÃO</v>
      </c>
      <c r="B47" s="850"/>
      <c r="C47" s="676">
        <f>E4</f>
        <v>129</v>
      </c>
      <c r="D47" s="642">
        <f>IFERROR(I47-H47-G47,"0")</f>
        <v>0</v>
      </c>
      <c r="E47" s="677">
        <f>C47*D47</f>
        <v>0</v>
      </c>
      <c r="F47" s="680" t="str">
        <f>IFERROR(J47/$J$60,"0")</f>
        <v>0</v>
      </c>
      <c r="G47" s="642">
        <f>IFERROR(($C$42*F47)/C47,"0")</f>
        <v>0</v>
      </c>
      <c r="H47" s="642">
        <f>IFERROR(($H$42*F47)/C47,"0")</f>
        <v>0</v>
      </c>
      <c r="I47" s="643">
        <f>G4</f>
        <v>0</v>
      </c>
      <c r="J47" s="678">
        <f>I4</f>
        <v>0</v>
      </c>
    </row>
    <row r="48" spans="1:10" ht="12.75" x14ac:dyDescent="0.2">
      <c r="A48" s="849" t="str">
        <f>A5</f>
        <v>MÉDICO PEDIATRIA TERAPIA INTENSIVA PLANTÃO</v>
      </c>
      <c r="B48" s="850"/>
      <c r="C48" s="676">
        <f>E5</f>
        <v>2923</v>
      </c>
      <c r="D48" s="642">
        <f t="shared" ref="D48:D59" si="4">IFERROR(I48-H48-G48,"0")</f>
        <v>0</v>
      </c>
      <c r="E48" s="677">
        <f t="shared" ref="E48:E59" si="5">C48*D48</f>
        <v>0</v>
      </c>
      <c r="F48" s="680" t="str">
        <f>IFERROR(J48/$J$60,"0")</f>
        <v>0</v>
      </c>
      <c r="G48" s="642">
        <f t="shared" ref="G48:G59" si="6">IFERROR(($C$42*F48)/C48,"0")</f>
        <v>0</v>
      </c>
      <c r="H48" s="642">
        <f t="shared" ref="H48:H59" si="7">IFERROR(($H$42*F48)/C48,"0")</f>
        <v>0</v>
      </c>
      <c r="I48" s="643">
        <f>G5</f>
        <v>0</v>
      </c>
      <c r="J48" s="678">
        <f>I5</f>
        <v>0</v>
      </c>
    </row>
    <row r="49" spans="1:10" ht="12.75" x14ac:dyDescent="0.2">
      <c r="A49" s="851" t="str">
        <f>A6</f>
        <v>MÉDICO PEDIATRIA TERAPIA INTENSIVA ROTINA</v>
      </c>
      <c r="B49" s="852"/>
      <c r="C49" s="676">
        <f>E6</f>
        <v>1462</v>
      </c>
      <c r="D49" s="642">
        <f t="shared" si="4"/>
        <v>0</v>
      </c>
      <c r="E49" s="677">
        <f t="shared" si="5"/>
        <v>0</v>
      </c>
      <c r="F49" s="680" t="str">
        <f t="shared" ref="F49:F59" si="8">IFERROR(J49/$J$60,"0")</f>
        <v>0</v>
      </c>
      <c r="G49" s="642">
        <f t="shared" si="6"/>
        <v>0</v>
      </c>
      <c r="H49" s="642">
        <f t="shared" si="7"/>
        <v>0</v>
      </c>
      <c r="I49" s="643">
        <f t="shared" ref="I49:I59" si="9">G6</f>
        <v>0</v>
      </c>
      <c r="J49" s="678">
        <f t="shared" ref="J49:J59" si="10">I6</f>
        <v>0</v>
      </c>
    </row>
    <row r="50" spans="1:10" ht="12.75" x14ac:dyDescent="0.2">
      <c r="A50" s="851" t="str">
        <f>A7</f>
        <v>MÉDICO PEDIATRIA ENFERMARIA COORDENAÇÃO</v>
      </c>
      <c r="B50" s="852"/>
      <c r="C50" s="676">
        <f>E7</f>
        <v>129</v>
      </c>
      <c r="D50" s="642">
        <f t="shared" si="4"/>
        <v>0</v>
      </c>
      <c r="E50" s="677">
        <f t="shared" si="5"/>
        <v>0</v>
      </c>
      <c r="F50" s="680" t="str">
        <f t="shared" si="8"/>
        <v>0</v>
      </c>
      <c r="G50" s="642">
        <f t="shared" si="6"/>
        <v>0</v>
      </c>
      <c r="H50" s="642">
        <f t="shared" si="7"/>
        <v>0</v>
      </c>
      <c r="I50" s="643">
        <f t="shared" si="9"/>
        <v>0</v>
      </c>
      <c r="J50" s="678">
        <f t="shared" si="10"/>
        <v>0</v>
      </c>
    </row>
    <row r="51" spans="1:10" ht="12.75" x14ac:dyDescent="0.2">
      <c r="A51" s="851" t="str">
        <f>A8</f>
        <v>MÉDICO PEDIATRIA ENFERMARIA PLANTÃO</v>
      </c>
      <c r="B51" s="852"/>
      <c r="C51" s="676">
        <f>E8</f>
        <v>1462</v>
      </c>
      <c r="D51" s="642">
        <f t="shared" si="4"/>
        <v>0</v>
      </c>
      <c r="E51" s="677">
        <f t="shared" si="5"/>
        <v>0</v>
      </c>
      <c r="F51" s="680" t="str">
        <f t="shared" si="8"/>
        <v>0</v>
      </c>
      <c r="G51" s="642">
        <f t="shared" si="6"/>
        <v>0</v>
      </c>
      <c r="H51" s="642">
        <f t="shared" si="7"/>
        <v>0</v>
      </c>
      <c r="I51" s="643">
        <f t="shared" si="9"/>
        <v>0</v>
      </c>
      <c r="J51" s="678">
        <f t="shared" si="10"/>
        <v>0</v>
      </c>
    </row>
    <row r="52" spans="1:10" ht="12.75" x14ac:dyDescent="0.2">
      <c r="A52" s="851" t="str">
        <f>A9</f>
        <v>MÉDICO PEDIATRIA ENFERMARIA ROTINA</v>
      </c>
      <c r="B52" s="852"/>
      <c r="C52" s="676">
        <f>E9</f>
        <v>548</v>
      </c>
      <c r="D52" s="642">
        <f t="shared" si="4"/>
        <v>0</v>
      </c>
      <c r="E52" s="677">
        <f t="shared" si="5"/>
        <v>0</v>
      </c>
      <c r="F52" s="680" t="str">
        <f t="shared" si="8"/>
        <v>0</v>
      </c>
      <c r="G52" s="642">
        <f t="shared" si="6"/>
        <v>0</v>
      </c>
      <c r="H52" s="642">
        <f t="shared" si="7"/>
        <v>0</v>
      </c>
      <c r="I52" s="643">
        <f t="shared" si="9"/>
        <v>0</v>
      </c>
      <c r="J52" s="678">
        <f t="shared" si="10"/>
        <v>0</v>
      </c>
    </row>
    <row r="53" spans="1:10" ht="12.75" x14ac:dyDescent="0.2">
      <c r="A53" s="851" t="str">
        <f>A10</f>
        <v>MÉDICO CIRURGIA PEDIÁTRICA</v>
      </c>
      <c r="B53" s="852"/>
      <c r="C53" s="676">
        <f>E10</f>
        <v>206</v>
      </c>
      <c r="D53" s="642">
        <f t="shared" si="4"/>
        <v>0</v>
      </c>
      <c r="E53" s="677">
        <f t="shared" si="5"/>
        <v>0</v>
      </c>
      <c r="F53" s="680" t="str">
        <f t="shared" si="8"/>
        <v>0</v>
      </c>
      <c r="G53" s="642">
        <f t="shared" si="6"/>
        <v>0</v>
      </c>
      <c r="H53" s="642">
        <f t="shared" si="7"/>
        <v>0</v>
      </c>
      <c r="I53" s="643">
        <f t="shared" si="9"/>
        <v>0</v>
      </c>
      <c r="J53" s="678">
        <f t="shared" si="10"/>
        <v>0</v>
      </c>
    </row>
    <row r="54" spans="1:10" ht="12.75" x14ac:dyDescent="0.2">
      <c r="A54" s="851" t="str">
        <f>A11</f>
        <v>MÉDICO CARDIOLOGIA PEDIÁTRICA</v>
      </c>
      <c r="B54" s="852"/>
      <c r="C54" s="676">
        <f>E11</f>
        <v>103</v>
      </c>
      <c r="D54" s="642">
        <f t="shared" si="4"/>
        <v>0</v>
      </c>
      <c r="E54" s="677">
        <f t="shared" si="5"/>
        <v>0</v>
      </c>
      <c r="F54" s="680" t="str">
        <f t="shared" si="8"/>
        <v>0</v>
      </c>
      <c r="G54" s="642">
        <f t="shared" si="6"/>
        <v>0</v>
      </c>
      <c r="H54" s="642">
        <f t="shared" si="7"/>
        <v>0</v>
      </c>
      <c r="I54" s="643">
        <f t="shared" si="9"/>
        <v>0</v>
      </c>
      <c r="J54" s="678">
        <f t="shared" si="10"/>
        <v>0</v>
      </c>
    </row>
    <row r="55" spans="1:10" ht="13.5" customHeight="1" x14ac:dyDescent="0.2">
      <c r="A55" s="851" t="str">
        <f>A12</f>
        <v>MÉDICO PNEUMOLOGIA PEDIÁTRICA</v>
      </c>
      <c r="B55" s="852"/>
      <c r="C55" s="676">
        <f>E12</f>
        <v>26</v>
      </c>
      <c r="D55" s="642">
        <f t="shared" si="4"/>
        <v>0</v>
      </c>
      <c r="E55" s="677">
        <f t="shared" si="5"/>
        <v>0</v>
      </c>
      <c r="F55" s="680" t="str">
        <f t="shared" si="8"/>
        <v>0</v>
      </c>
      <c r="G55" s="642">
        <f t="shared" si="6"/>
        <v>0</v>
      </c>
      <c r="H55" s="642">
        <f t="shared" si="7"/>
        <v>0</v>
      </c>
      <c r="I55" s="643">
        <f t="shared" si="9"/>
        <v>0</v>
      </c>
      <c r="J55" s="678">
        <f t="shared" si="10"/>
        <v>0</v>
      </c>
    </row>
    <row r="56" spans="1:10" ht="12.75" x14ac:dyDescent="0.2">
      <c r="A56" s="851" t="str">
        <f>A13</f>
        <v>MÉDICO NEUROLOGIA PEDIÁTRICA</v>
      </c>
      <c r="B56" s="852"/>
      <c r="C56" s="676">
        <f>E13</f>
        <v>103</v>
      </c>
      <c r="D56" s="642">
        <f t="shared" si="4"/>
        <v>0</v>
      </c>
      <c r="E56" s="677">
        <f t="shared" si="5"/>
        <v>0</v>
      </c>
      <c r="F56" s="680" t="str">
        <f t="shared" si="8"/>
        <v>0</v>
      </c>
      <c r="G56" s="642">
        <f t="shared" si="6"/>
        <v>0</v>
      </c>
      <c r="H56" s="642">
        <f t="shared" si="7"/>
        <v>0</v>
      </c>
      <c r="I56" s="643">
        <f t="shared" si="9"/>
        <v>0</v>
      </c>
      <c r="J56" s="678">
        <f t="shared" si="10"/>
        <v>0</v>
      </c>
    </row>
    <row r="57" spans="1:10" ht="12.75" x14ac:dyDescent="0.2">
      <c r="A57" s="851" t="str">
        <f>A14</f>
        <v>MÉDICO NEFROLOGIA PEDIÁTRICA</v>
      </c>
      <c r="B57" s="852"/>
      <c r="C57" s="676">
        <f>E14</f>
        <v>26</v>
      </c>
      <c r="D57" s="642">
        <f t="shared" si="4"/>
        <v>0</v>
      </c>
      <c r="E57" s="677">
        <f t="shared" si="5"/>
        <v>0</v>
      </c>
      <c r="F57" s="680" t="str">
        <f t="shared" si="8"/>
        <v>0</v>
      </c>
      <c r="G57" s="642">
        <f t="shared" si="6"/>
        <v>0</v>
      </c>
      <c r="H57" s="642">
        <f t="shared" si="7"/>
        <v>0</v>
      </c>
      <c r="I57" s="643">
        <f t="shared" si="9"/>
        <v>0</v>
      </c>
      <c r="J57" s="678">
        <f t="shared" si="10"/>
        <v>0</v>
      </c>
    </row>
    <row r="58" spans="1:10" ht="12.75" x14ac:dyDescent="0.2">
      <c r="A58" s="851" t="str">
        <f>A15</f>
        <v>MÉDICO RADIOLOGIA – USG PEDIÁTRICA</v>
      </c>
      <c r="B58" s="852"/>
      <c r="C58" s="676">
        <f>E15</f>
        <v>52</v>
      </c>
      <c r="D58" s="642">
        <f t="shared" si="4"/>
        <v>0</v>
      </c>
      <c r="E58" s="677">
        <f t="shared" si="5"/>
        <v>0</v>
      </c>
      <c r="F58" s="680" t="str">
        <f t="shared" si="8"/>
        <v>0</v>
      </c>
      <c r="G58" s="642">
        <f t="shared" si="6"/>
        <v>0</v>
      </c>
      <c r="H58" s="642">
        <f t="shared" si="7"/>
        <v>0</v>
      </c>
      <c r="I58" s="643">
        <f t="shared" si="9"/>
        <v>0</v>
      </c>
      <c r="J58" s="678">
        <f t="shared" si="10"/>
        <v>0</v>
      </c>
    </row>
    <row r="59" spans="1:10" ht="13.5" thickBot="1" x14ac:dyDescent="0.25">
      <c r="A59" s="851" t="str">
        <f>A16</f>
        <v>MÉDICO RADIOLOGIA - ECOCARDIOGRAFIA PEDIÁTRICA</v>
      </c>
      <c r="B59" s="852"/>
      <c r="C59" s="676">
        <f>E16</f>
        <v>52</v>
      </c>
      <c r="D59" s="642">
        <f t="shared" si="4"/>
        <v>0</v>
      </c>
      <c r="E59" s="677">
        <f t="shared" si="5"/>
        <v>0</v>
      </c>
      <c r="F59" s="680" t="str">
        <f t="shared" si="8"/>
        <v>0</v>
      </c>
      <c r="G59" s="642">
        <f t="shared" si="6"/>
        <v>0</v>
      </c>
      <c r="H59" s="642">
        <f t="shared" si="7"/>
        <v>0</v>
      </c>
      <c r="I59" s="643">
        <f t="shared" si="9"/>
        <v>0</v>
      </c>
      <c r="J59" s="678">
        <f t="shared" si="10"/>
        <v>0</v>
      </c>
    </row>
    <row r="60" spans="1:10" ht="30.75" customHeight="1" thickBot="1" x14ac:dyDescent="0.25">
      <c r="A60" s="714"/>
      <c r="B60" s="715"/>
      <c r="C60" s="644">
        <f>E34</f>
        <v>7221</v>
      </c>
      <c r="D60" s="682"/>
      <c r="E60" s="645">
        <f>SUM(E47:E59)</f>
        <v>0</v>
      </c>
      <c r="F60" s="679" t="str">
        <f>IFERROR(J60/$J$60,"0")</f>
        <v>0</v>
      </c>
      <c r="G60" s="743"/>
      <c r="H60" s="744"/>
      <c r="I60" s="745"/>
      <c r="J60" s="684">
        <f>SUM(J47:J59)</f>
        <v>0</v>
      </c>
    </row>
    <row r="61" spans="1:10" ht="15.75" thickBot="1" x14ac:dyDescent="0.3">
      <c r="A61" s="646"/>
      <c r="B61" s="646"/>
      <c r="C61" s="647"/>
      <c r="D61" s="648"/>
      <c r="E61" s="648"/>
      <c r="F61" s="681"/>
      <c r="G61" s="649"/>
      <c r="H61" s="650"/>
      <c r="I61" s="650"/>
      <c r="J61" s="683"/>
    </row>
    <row r="62" spans="1:10" ht="13.5" thickBot="1" x14ac:dyDescent="0.25">
      <c r="A62" s="646"/>
      <c r="B62" s="646"/>
      <c r="C62" s="735" t="s">
        <v>282</v>
      </c>
      <c r="D62" s="736"/>
      <c r="E62" s="736"/>
      <c r="F62" s="739">
        <f>(C42+H42+E60)-J60</f>
        <v>0</v>
      </c>
      <c r="G62" s="739"/>
      <c r="H62" s="740"/>
      <c r="I62" s="650"/>
      <c r="J62" s="650"/>
    </row>
    <row r="63" spans="1:10" ht="15.75" customHeight="1" x14ac:dyDescent="0.2">
      <c r="C63" s="735" t="s">
        <v>269</v>
      </c>
      <c r="D63" s="736"/>
      <c r="E63" s="736"/>
      <c r="F63" s="739">
        <f>C42+H42+E60</f>
        <v>0</v>
      </c>
      <c r="G63" s="739"/>
      <c r="H63" s="740"/>
      <c r="I63" s="663"/>
      <c r="J63" s="628"/>
    </row>
    <row r="64" spans="1:10" ht="15" customHeight="1" thickBot="1" x14ac:dyDescent="0.25">
      <c r="C64" s="737" t="s">
        <v>283</v>
      </c>
      <c r="D64" s="738"/>
      <c r="E64" s="738"/>
      <c r="F64" s="741">
        <f>F63*12</f>
        <v>0</v>
      </c>
      <c r="G64" s="741"/>
      <c r="H64" s="742"/>
      <c r="I64" s="628"/>
      <c r="J64" s="628"/>
    </row>
    <row r="65" spans="1:10" x14ac:dyDescent="0.2">
      <c r="F65" s="652"/>
      <c r="G65" s="653"/>
      <c r="H65" s="654"/>
    </row>
    <row r="66" spans="1:10" x14ac:dyDescent="0.2">
      <c r="F66" s="652"/>
      <c r="G66" s="653"/>
      <c r="H66" s="654"/>
    </row>
    <row r="67" spans="1:10" x14ac:dyDescent="0.2">
      <c r="F67" s="652"/>
      <c r="G67" s="653"/>
      <c r="H67" s="655"/>
    </row>
    <row r="68" spans="1:10" x14ac:dyDescent="0.2">
      <c r="A68" s="652"/>
      <c r="B68" s="656"/>
      <c r="C68" s="656"/>
      <c r="D68" s="656"/>
      <c r="E68" s="651"/>
      <c r="F68" s="652"/>
      <c r="G68" s="653"/>
      <c r="H68" s="657"/>
    </row>
    <row r="69" spans="1:10" x14ac:dyDescent="0.2">
      <c r="F69" s="651"/>
      <c r="G69" s="652"/>
      <c r="H69" s="651"/>
      <c r="I69" s="651"/>
      <c r="J69" s="651"/>
    </row>
    <row r="70" spans="1:10" x14ac:dyDescent="0.2">
      <c r="F70" s="651"/>
      <c r="G70" s="652"/>
      <c r="H70" s="651"/>
      <c r="I70" s="651"/>
      <c r="J70" s="651"/>
    </row>
    <row r="71" spans="1:10" x14ac:dyDescent="0.2">
      <c r="F71" s="651"/>
      <c r="G71" s="652"/>
      <c r="H71" s="651"/>
      <c r="I71" s="651"/>
      <c r="J71" s="651"/>
    </row>
    <row r="72" spans="1:10" x14ac:dyDescent="0.2">
      <c r="F72" s="651"/>
      <c r="G72" s="652"/>
      <c r="H72" s="651"/>
      <c r="I72" s="651"/>
      <c r="J72" s="658"/>
    </row>
    <row r="73" spans="1:10" x14ac:dyDescent="0.2">
      <c r="F73" s="651"/>
      <c r="G73" s="652"/>
      <c r="H73" s="651"/>
      <c r="I73" s="651"/>
      <c r="J73" s="658"/>
    </row>
    <row r="74" spans="1:10" x14ac:dyDescent="0.2">
      <c r="F74" s="659"/>
      <c r="G74" s="652"/>
      <c r="H74" s="660"/>
      <c r="I74" s="651"/>
      <c r="J74" s="651"/>
    </row>
    <row r="86" spans="6:6" x14ac:dyDescent="0.2">
      <c r="F86" s="661"/>
    </row>
  </sheetData>
  <sheetProtection selectLockedCells="1"/>
  <mergeCells count="133">
    <mergeCell ref="C42:D42"/>
    <mergeCell ref="A53:B53"/>
    <mergeCell ref="A54:B54"/>
    <mergeCell ref="A56:B56"/>
    <mergeCell ref="A57:B57"/>
    <mergeCell ref="A58:B58"/>
    <mergeCell ref="A59:B59"/>
    <mergeCell ref="A55:B55"/>
    <mergeCell ref="E17:F17"/>
    <mergeCell ref="E18:F18"/>
    <mergeCell ref="E19:F19"/>
    <mergeCell ref="E20:F20"/>
    <mergeCell ref="E21:F21"/>
    <mergeCell ref="E27:F27"/>
    <mergeCell ref="E28:F28"/>
    <mergeCell ref="E29:F29"/>
    <mergeCell ref="E30:F30"/>
    <mergeCell ref="E33:F33"/>
    <mergeCell ref="E22:F22"/>
    <mergeCell ref="E23:F23"/>
    <mergeCell ref="E24:F24"/>
    <mergeCell ref="E25:F25"/>
    <mergeCell ref="E26:F26"/>
    <mergeCell ref="C63:E63"/>
    <mergeCell ref="C64:E64"/>
    <mergeCell ref="F63:H63"/>
    <mergeCell ref="F64:H64"/>
    <mergeCell ref="G60:I60"/>
    <mergeCell ref="C62:E62"/>
    <mergeCell ref="F62:H62"/>
    <mergeCell ref="H34:H35"/>
    <mergeCell ref="A45:E45"/>
    <mergeCell ref="F45:J45"/>
    <mergeCell ref="I35:J35"/>
    <mergeCell ref="I37:J37"/>
    <mergeCell ref="A35:D35"/>
    <mergeCell ref="E35:F35"/>
    <mergeCell ref="C37:D37"/>
    <mergeCell ref="A37:B38"/>
    <mergeCell ref="F37:F38"/>
    <mergeCell ref="H37:H38"/>
    <mergeCell ref="A3:D3"/>
    <mergeCell ref="A4:D4"/>
    <mergeCell ref="A5:D5"/>
    <mergeCell ref="A16:D16"/>
    <mergeCell ref="A31:D31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6:D6"/>
    <mergeCell ref="A7:D7"/>
    <mergeCell ref="A8:D8"/>
    <mergeCell ref="A9:D9"/>
    <mergeCell ref="A13:D13"/>
    <mergeCell ref="A14:D14"/>
    <mergeCell ref="A15:D15"/>
    <mergeCell ref="A10:D10"/>
    <mergeCell ref="I4:J4"/>
    <mergeCell ref="A1:J1"/>
    <mergeCell ref="G3:H3"/>
    <mergeCell ref="I3:J3"/>
    <mergeCell ref="A32:D32"/>
    <mergeCell ref="A34:D34"/>
    <mergeCell ref="E3:F3"/>
    <mergeCell ref="E4:F4"/>
    <mergeCell ref="E5:F5"/>
    <mergeCell ref="E16:F16"/>
    <mergeCell ref="E31:F31"/>
    <mergeCell ref="E32:F32"/>
    <mergeCell ref="E34:F34"/>
    <mergeCell ref="A2:J2"/>
    <mergeCell ref="I32:J32"/>
    <mergeCell ref="I34:J34"/>
    <mergeCell ref="A33:D33"/>
    <mergeCell ref="I33:J33"/>
    <mergeCell ref="A28:D28"/>
    <mergeCell ref="A29:D29"/>
    <mergeCell ref="A30:D30"/>
    <mergeCell ref="I17:J17"/>
    <mergeCell ref="I18:J18"/>
    <mergeCell ref="I19:J19"/>
    <mergeCell ref="A60:B60"/>
    <mergeCell ref="A46:B46"/>
    <mergeCell ref="A47:B47"/>
    <mergeCell ref="A48:B48"/>
    <mergeCell ref="A49:B49"/>
    <mergeCell ref="A50:B50"/>
    <mergeCell ref="A51:B51"/>
    <mergeCell ref="A52:B52"/>
    <mergeCell ref="I5:J5"/>
    <mergeCell ref="I16:J16"/>
    <mergeCell ref="I31:J31"/>
    <mergeCell ref="I30:J3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20:J20"/>
    <mergeCell ref="A11:D11"/>
    <mergeCell ref="A12:D12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0" t="s">
        <v>241</v>
      </c>
      <c r="B1" s="770"/>
      <c r="C1" s="770"/>
      <c r="D1" s="770"/>
      <c r="E1" s="770"/>
      <c r="F1" s="770"/>
      <c r="G1" s="344"/>
      <c r="H1" s="315"/>
      <c r="I1" s="315"/>
      <c r="J1" s="315"/>
      <c r="K1" s="315"/>
    </row>
    <row r="2" spans="1:14" s="365" customFormat="1" ht="45" customHeight="1" x14ac:dyDescent="0.25">
      <c r="A2" s="771" t="s">
        <v>196</v>
      </c>
      <c r="B2" s="772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3" t="s">
        <v>34</v>
      </c>
      <c r="B4" s="774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3" t="s">
        <v>35</v>
      </c>
      <c r="B5" s="774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3" t="s">
        <v>36</v>
      </c>
      <c r="B6" s="774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68" t="s">
        <v>37</v>
      </c>
      <c r="B7" s="769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3" t="s">
        <v>210</v>
      </c>
      <c r="B9" s="774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3" t="s">
        <v>211</v>
      </c>
      <c r="B10" s="774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3" t="s">
        <v>212</v>
      </c>
      <c r="B11" s="774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77" t="s">
        <v>191</v>
      </c>
      <c r="B15" s="778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77" t="s">
        <v>192</v>
      </c>
      <c r="B16" s="778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77" t="s">
        <v>193</v>
      </c>
      <c r="B17" s="778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79" t="s">
        <v>8</v>
      </c>
      <c r="B18" s="780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3" t="s">
        <v>52</v>
      </c>
      <c r="B24" s="774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1"/>
      <c r="B26" s="782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1" t="s">
        <v>8</v>
      </c>
      <c r="B27" s="782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3" t="s">
        <v>58</v>
      </c>
      <c r="B41" s="784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5" t="s">
        <v>59</v>
      </c>
      <c r="B42" s="776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5" t="s">
        <v>60</v>
      </c>
      <c r="B44" s="776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85" t="s">
        <v>24</v>
      </c>
      <c r="B45" s="78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85" t="s">
        <v>26</v>
      </c>
      <c r="B46" s="78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87" t="s">
        <v>27</v>
      </c>
      <c r="B47" s="78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89"/>
      <c r="B48" s="789"/>
      <c r="C48" s="789"/>
      <c r="D48" s="789"/>
      <c r="E48" s="789"/>
      <c r="F48" s="789"/>
      <c r="G48" s="789"/>
      <c r="H48" s="789"/>
      <c r="I48" s="789"/>
      <c r="J48" s="789"/>
      <c r="K48" s="789"/>
      <c r="L48" s="78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0" t="s">
        <v>209</v>
      </c>
      <c r="B1" s="770"/>
      <c r="C1" s="770"/>
      <c r="D1" s="770"/>
      <c r="E1" s="770"/>
      <c r="F1" s="770"/>
      <c r="G1" s="344"/>
      <c r="H1" s="315"/>
      <c r="I1" s="315"/>
      <c r="J1" s="315"/>
      <c r="K1" s="315"/>
    </row>
    <row r="2" spans="1:15" s="365" customFormat="1" ht="41.25" customHeight="1" x14ac:dyDescent="0.25">
      <c r="A2" s="793" t="s">
        <v>28</v>
      </c>
      <c r="B2" s="793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4" t="s">
        <v>34</v>
      </c>
      <c r="B4" s="774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4" t="s">
        <v>35</v>
      </c>
      <c r="B5" s="774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4" t="s">
        <v>36</v>
      </c>
      <c r="B6" s="774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69" t="s">
        <v>37</v>
      </c>
      <c r="B7" s="769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1" t="s">
        <v>213</v>
      </c>
      <c r="B9" s="792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1" t="s">
        <v>214</v>
      </c>
      <c r="B10" s="792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1" t="s">
        <v>215</v>
      </c>
      <c r="B11" s="792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1" t="s">
        <v>216</v>
      </c>
      <c r="B12" s="792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1" t="s">
        <v>220</v>
      </c>
      <c r="B13" s="792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1" t="s">
        <v>221</v>
      </c>
      <c r="B14" s="792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1" t="s">
        <v>217</v>
      </c>
      <c r="B15" s="792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1" t="s">
        <v>218</v>
      </c>
      <c r="B16" s="792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1" t="s">
        <v>219</v>
      </c>
      <c r="B17" s="792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2" t="s">
        <v>8</v>
      </c>
      <c r="B18" s="782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4" t="s">
        <v>52</v>
      </c>
      <c r="B24" s="774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2"/>
      <c r="B26" s="782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2" t="s">
        <v>8</v>
      </c>
      <c r="B27" s="782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0" t="s">
        <v>58</v>
      </c>
      <c r="B43" s="790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0" t="s">
        <v>59</v>
      </c>
      <c r="B44" s="790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0" t="s">
        <v>60</v>
      </c>
      <c r="B46" s="790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86" t="s">
        <v>24</v>
      </c>
      <c r="B47" s="78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86" t="s">
        <v>26</v>
      </c>
      <c r="B48" s="78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86" t="s">
        <v>27</v>
      </c>
      <c r="B49" s="78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89"/>
      <c r="B50" s="789"/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5" t="s">
        <v>205</v>
      </c>
      <c r="B1" s="795"/>
      <c r="C1" s="795"/>
      <c r="D1" s="795"/>
      <c r="E1" s="795"/>
      <c r="F1" s="795"/>
      <c r="G1" s="555"/>
      <c r="H1" s="555"/>
    </row>
    <row r="2" spans="1:13" s="196" customFormat="1" ht="60" customHeight="1" x14ac:dyDescent="0.25">
      <c r="A2" s="796" t="s">
        <v>196</v>
      </c>
      <c r="B2" s="797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4" t="s">
        <v>34</v>
      </c>
      <c r="B4" s="774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4" t="s">
        <v>35</v>
      </c>
      <c r="B5" s="774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4" t="s">
        <v>36</v>
      </c>
      <c r="B6" s="774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69" t="s">
        <v>37</v>
      </c>
      <c r="B7" s="769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4"/>
      <c r="B11" s="774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4"/>
      <c r="B12" s="774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2" t="s">
        <v>8</v>
      </c>
      <c r="B14" s="782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4" t="s">
        <v>52</v>
      </c>
      <c r="B20" s="774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2"/>
      <c r="B22" s="782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2" t="s">
        <v>8</v>
      </c>
      <c r="B23" s="782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4" t="s">
        <v>58</v>
      </c>
      <c r="B39" s="794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0" t="s">
        <v>59</v>
      </c>
      <c r="B40" s="790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0" t="s">
        <v>60</v>
      </c>
      <c r="B42" s="790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86" t="s">
        <v>24</v>
      </c>
      <c r="B43" s="78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86" t="s">
        <v>26</v>
      </c>
      <c r="B44" s="78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86" t="s">
        <v>27</v>
      </c>
      <c r="B45" s="78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7" t="s">
        <v>158</v>
      </c>
      <c r="B1" s="687"/>
      <c r="C1" s="687"/>
      <c r="D1" s="687"/>
      <c r="E1" s="687"/>
      <c r="F1" s="687"/>
      <c r="G1" s="687"/>
      <c r="H1" s="687"/>
    </row>
    <row r="2" spans="1:13" s="33" customFormat="1" ht="18" customHeight="1" x14ac:dyDescent="0.25">
      <c r="A2" s="690" t="s">
        <v>28</v>
      </c>
      <c r="B2" s="690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1" t="s">
        <v>34</v>
      </c>
      <c r="B4" s="691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1" t="s">
        <v>35</v>
      </c>
      <c r="B5" s="691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1" t="s">
        <v>159</v>
      </c>
      <c r="B6" s="691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1"/>
      <c r="B11" s="691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1"/>
      <c r="B12" s="691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2" t="s">
        <v>52</v>
      </c>
      <c r="B20" s="692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5"/>
      <c r="B22" s="695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6" t="s">
        <v>58</v>
      </c>
      <c r="B39" s="696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7" t="s">
        <v>59</v>
      </c>
      <c r="B40" s="697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7" t="s">
        <v>60</v>
      </c>
      <c r="B41" s="697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4" t="s">
        <v>24</v>
      </c>
      <c r="B42" s="694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4" t="s">
        <v>26</v>
      </c>
      <c r="B43" s="694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4" t="s">
        <v>27</v>
      </c>
      <c r="B44" s="694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798" t="s">
        <v>204</v>
      </c>
      <c r="B1" s="798"/>
      <c r="C1" s="798"/>
      <c r="D1" s="798"/>
      <c r="E1" s="798"/>
      <c r="F1" s="798"/>
      <c r="G1" s="390"/>
      <c r="H1" s="390"/>
    </row>
    <row r="2" spans="1:16" s="196" customFormat="1" ht="51" customHeight="1" x14ac:dyDescent="0.25">
      <c r="A2" s="799" t="s">
        <v>196</v>
      </c>
      <c r="B2" s="800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3" t="s">
        <v>34</v>
      </c>
      <c r="B4" s="774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3" t="s">
        <v>35</v>
      </c>
      <c r="B5" s="774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3" t="s">
        <v>36</v>
      </c>
      <c r="B6" s="774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68" t="s">
        <v>37</v>
      </c>
      <c r="B7" s="769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3"/>
      <c r="B11" s="774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3"/>
      <c r="B12" s="774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1" t="s">
        <v>8</v>
      </c>
      <c r="B14" s="782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3" t="s">
        <v>52</v>
      </c>
      <c r="B20" s="774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1"/>
      <c r="B22" s="782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1" t="s">
        <v>8</v>
      </c>
      <c r="B23" s="782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1" t="s">
        <v>58</v>
      </c>
      <c r="B39" s="794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2" t="s">
        <v>59</v>
      </c>
      <c r="B40" s="790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2" t="s">
        <v>60</v>
      </c>
      <c r="B42" s="790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85" t="s">
        <v>24</v>
      </c>
      <c r="B43" s="78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85" t="s">
        <v>26</v>
      </c>
      <c r="B44" s="78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87" t="s">
        <v>27</v>
      </c>
      <c r="B45" s="78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8" t="s">
        <v>180</v>
      </c>
      <c r="B1" s="698"/>
      <c r="C1" s="698"/>
      <c r="D1" s="698"/>
      <c r="E1" s="698"/>
      <c r="F1" s="698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4" t="s">
        <v>28</v>
      </c>
      <c r="B2" s="804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4" t="s">
        <v>34</v>
      </c>
      <c r="B4" s="774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4" t="s">
        <v>35</v>
      </c>
      <c r="B5" s="774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4" t="s">
        <v>36</v>
      </c>
      <c r="B6" s="774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3" t="s">
        <v>37</v>
      </c>
      <c r="B7" s="803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6" t="s">
        <v>181</v>
      </c>
      <c r="B9" s="807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6" t="s">
        <v>182</v>
      </c>
      <c r="B10" s="807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6" t="s">
        <v>183</v>
      </c>
      <c r="B11" s="807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6" t="s">
        <v>184</v>
      </c>
      <c r="B12" s="807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6" t="s">
        <v>185</v>
      </c>
      <c r="B13" s="807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6" t="s">
        <v>186</v>
      </c>
      <c r="B14" s="807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6" t="s">
        <v>187</v>
      </c>
      <c r="B15" s="807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6" t="s">
        <v>188</v>
      </c>
      <c r="B16" s="807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6" t="s">
        <v>189</v>
      </c>
      <c r="B17" s="807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6" t="s">
        <v>190</v>
      </c>
      <c r="B18" s="807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08" t="s">
        <v>8</v>
      </c>
      <c r="B19" s="808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3" t="s">
        <v>52</v>
      </c>
      <c r="B25" s="803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2"/>
      <c r="B27" s="78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8" t="s">
        <v>8</v>
      </c>
      <c r="B28" s="808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4" t="s">
        <v>58</v>
      </c>
      <c r="B44" s="794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0" t="s">
        <v>59</v>
      </c>
      <c r="B45" s="790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0" t="s">
        <v>60</v>
      </c>
      <c r="B47" s="790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5" t="s">
        <v>24</v>
      </c>
      <c r="B48" s="805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5" t="s">
        <v>26</v>
      </c>
      <c r="B49" s="805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5" t="s">
        <v>27</v>
      </c>
      <c r="B50" s="805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8" t="s">
        <v>180</v>
      </c>
      <c r="B1" s="698"/>
      <c r="C1" s="698"/>
      <c r="D1" s="698"/>
      <c r="E1" s="698"/>
      <c r="F1" s="698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4" t="s">
        <v>28</v>
      </c>
      <c r="B2" s="804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4" t="s">
        <v>34</v>
      </c>
      <c r="B4" s="774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4" t="s">
        <v>35</v>
      </c>
      <c r="B5" s="774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4" t="s">
        <v>36</v>
      </c>
      <c r="B6" s="774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3" t="s">
        <v>37</v>
      </c>
      <c r="B7" s="803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6" t="s">
        <v>181</v>
      </c>
      <c r="B9" s="807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6" t="s">
        <v>182</v>
      </c>
      <c r="B10" s="807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6" t="s">
        <v>183</v>
      </c>
      <c r="B11" s="807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6" t="s">
        <v>184</v>
      </c>
      <c r="B12" s="807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6" t="s">
        <v>185</v>
      </c>
      <c r="B13" s="807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6" t="s">
        <v>186</v>
      </c>
      <c r="B14" s="807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6" t="s">
        <v>187</v>
      </c>
      <c r="B15" s="807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6" t="s">
        <v>188</v>
      </c>
      <c r="B16" s="807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6" t="s">
        <v>189</v>
      </c>
      <c r="B17" s="807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6" t="s">
        <v>190</v>
      </c>
      <c r="B18" s="807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08" t="s">
        <v>8</v>
      </c>
      <c r="B19" s="808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3" t="s">
        <v>52</v>
      </c>
      <c r="B25" s="803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2"/>
      <c r="B27" s="78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8" t="s">
        <v>8</v>
      </c>
      <c r="B28" s="808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4" t="s">
        <v>58</v>
      </c>
      <c r="B44" s="794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0" t="s">
        <v>59</v>
      </c>
      <c r="B45" s="790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0" t="s">
        <v>60</v>
      </c>
      <c r="B47" s="790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5" t="s">
        <v>24</v>
      </c>
      <c r="B48" s="805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5" t="s">
        <v>26</v>
      </c>
      <c r="B49" s="805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5" t="s">
        <v>27</v>
      </c>
      <c r="B50" s="805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0" t="s">
        <v>206</v>
      </c>
      <c r="B1" s="810"/>
      <c r="C1" s="810"/>
      <c r="D1" s="810"/>
      <c r="E1" s="810"/>
      <c r="F1" s="810"/>
      <c r="G1" s="410"/>
      <c r="H1" s="410"/>
      <c r="I1" s="410"/>
      <c r="J1" s="410"/>
    </row>
    <row r="2" spans="1:13" s="414" customFormat="1" ht="75" customHeight="1" x14ac:dyDescent="0.25">
      <c r="A2" s="811" t="s">
        <v>28</v>
      </c>
      <c r="B2" s="81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09" t="s">
        <v>34</v>
      </c>
      <c r="B4" s="809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09" t="s">
        <v>35</v>
      </c>
      <c r="B5" s="809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09" t="s">
        <v>36</v>
      </c>
      <c r="B6" s="809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09" t="s">
        <v>37</v>
      </c>
      <c r="B7" s="809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09">
        <v>7</v>
      </c>
      <c r="B15" s="809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09">
        <v>8</v>
      </c>
      <c r="B16" s="809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09">
        <v>9</v>
      </c>
      <c r="B17" s="809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3" t="s">
        <v>8</v>
      </c>
      <c r="B18" s="813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09" t="s">
        <v>52</v>
      </c>
      <c r="B24" s="809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3"/>
      <c r="B26" s="813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3" t="s">
        <v>8</v>
      </c>
      <c r="B27" s="813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4" t="s">
        <v>58</v>
      </c>
      <c r="B43" s="814"/>
      <c r="C43" s="436"/>
      <c r="D43" s="436"/>
      <c r="E43" s="456">
        <f>F18+E34</f>
        <v>200024.15987088002</v>
      </c>
    </row>
    <row r="44" spans="1:13" hidden="1" x14ac:dyDescent="0.2">
      <c r="A44" s="812" t="s">
        <v>59</v>
      </c>
      <c r="B44" s="812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2" t="s">
        <v>60</v>
      </c>
      <c r="B46" s="812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798" t="s">
        <v>206</v>
      </c>
      <c r="B1" s="798"/>
      <c r="C1" s="798"/>
      <c r="D1" s="798"/>
      <c r="E1" s="798"/>
      <c r="F1" s="798"/>
      <c r="G1" s="390"/>
      <c r="H1" s="390"/>
      <c r="I1" s="390"/>
      <c r="J1" s="390"/>
    </row>
    <row r="2" spans="1:14" s="196" customFormat="1" ht="75" customHeight="1" x14ac:dyDescent="0.25">
      <c r="A2" s="797" t="s">
        <v>28</v>
      </c>
      <c r="B2" s="797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4" t="s">
        <v>34</v>
      </c>
      <c r="B4" s="774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4" t="s">
        <v>35</v>
      </c>
      <c r="B5" s="774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4" t="s">
        <v>36</v>
      </c>
      <c r="B6" s="774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69" t="s">
        <v>37</v>
      </c>
      <c r="B7" s="769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4">
        <v>7</v>
      </c>
      <c r="B15" s="774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4">
        <v>8</v>
      </c>
      <c r="B16" s="774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4">
        <v>9</v>
      </c>
      <c r="B17" s="774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2" t="s">
        <v>8</v>
      </c>
      <c r="B18" s="782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4" t="s">
        <v>52</v>
      </c>
      <c r="B24" s="774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2"/>
      <c r="B26" s="782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2" t="s">
        <v>8</v>
      </c>
      <c r="B27" s="782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4" t="s">
        <v>58</v>
      </c>
      <c r="B43" s="794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0" t="s">
        <v>59</v>
      </c>
      <c r="B44" s="790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0" t="s">
        <v>60</v>
      </c>
      <c r="B46" s="790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86" t="s">
        <v>24</v>
      </c>
      <c r="B47" s="78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86" t="s">
        <v>26</v>
      </c>
      <c r="B48" s="78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86" t="s">
        <v>27</v>
      </c>
      <c r="B49" s="78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17"/>
      <c r="B50" s="817"/>
      <c r="C50" s="817"/>
      <c r="D50" s="817"/>
      <c r="E50" s="817"/>
      <c r="F50" s="817"/>
      <c r="G50" s="817"/>
      <c r="H50" s="817"/>
      <c r="I50" s="817"/>
      <c r="J50" s="817"/>
      <c r="K50" s="817"/>
      <c r="L50" s="817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798" t="s">
        <v>208</v>
      </c>
      <c r="B1" s="798"/>
      <c r="C1" s="798"/>
      <c r="D1" s="798"/>
      <c r="E1" s="798"/>
      <c r="F1" s="798"/>
      <c r="G1" s="390"/>
      <c r="H1" s="390"/>
      <c r="I1" s="390"/>
      <c r="J1" s="390"/>
    </row>
    <row r="2" spans="1:15" s="196" customFormat="1" ht="74.25" customHeight="1" x14ac:dyDescent="0.25">
      <c r="A2" s="818" t="s">
        <v>28</v>
      </c>
      <c r="B2" s="800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3" t="s">
        <v>34</v>
      </c>
      <c r="B4" s="774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3" t="s">
        <v>35</v>
      </c>
      <c r="B5" s="774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3" t="s">
        <v>36</v>
      </c>
      <c r="B6" s="774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68" t="s">
        <v>37</v>
      </c>
      <c r="B7" s="769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79" t="s">
        <v>8</v>
      </c>
      <c r="B20" s="780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3" t="s">
        <v>52</v>
      </c>
      <c r="B26" s="774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1"/>
      <c r="B28" s="782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1" t="s">
        <v>8</v>
      </c>
      <c r="B29" s="782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1" t="s">
        <v>58</v>
      </c>
      <c r="B45" s="794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2" t="s">
        <v>59</v>
      </c>
      <c r="B46" s="790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2" t="s">
        <v>60</v>
      </c>
      <c r="B48" s="790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85" t="s">
        <v>24</v>
      </c>
      <c r="B49" s="78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85" t="s">
        <v>26</v>
      </c>
      <c r="B50" s="78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87" t="s">
        <v>27</v>
      </c>
      <c r="B51" s="78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17"/>
      <c r="B52" s="817"/>
      <c r="C52" s="817"/>
      <c r="D52" s="817"/>
      <c r="E52" s="817"/>
      <c r="F52" s="817"/>
      <c r="G52" s="817"/>
      <c r="H52" s="817"/>
      <c r="I52" s="817"/>
      <c r="J52" s="817"/>
      <c r="K52" s="817"/>
      <c r="L52" s="817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19" t="s">
        <v>207</v>
      </c>
      <c r="B1" s="819"/>
      <c r="C1" s="819"/>
      <c r="D1" s="819"/>
      <c r="E1" s="819"/>
      <c r="F1" s="819"/>
      <c r="G1" s="475"/>
      <c r="H1" s="475"/>
      <c r="I1" s="475"/>
      <c r="J1" s="475"/>
    </row>
    <row r="2" spans="1:17" s="471" customFormat="1" ht="62.25" customHeight="1" x14ac:dyDescent="0.25">
      <c r="A2" s="811" t="s">
        <v>28</v>
      </c>
      <c r="B2" s="81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09" t="s">
        <v>34</v>
      </c>
      <c r="B4" s="809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09" t="s">
        <v>35</v>
      </c>
      <c r="B5" s="809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09" t="s">
        <v>36</v>
      </c>
      <c r="B6" s="809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09" t="s">
        <v>37</v>
      </c>
      <c r="B7" s="809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1" t="s">
        <v>240</v>
      </c>
      <c r="B16" s="821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1" t="s">
        <v>243</v>
      </c>
      <c r="B18" s="821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3" t="s">
        <v>8</v>
      </c>
      <c r="B20" s="813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09" t="s">
        <v>52</v>
      </c>
      <c r="B26" s="809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3"/>
      <c r="B28" s="813"/>
      <c r="G28" s="415"/>
      <c r="H28" s="415"/>
      <c r="I28" s="415"/>
      <c r="J28" s="415"/>
    </row>
    <row r="29" spans="1:17" hidden="1" x14ac:dyDescent="0.2">
      <c r="A29" s="813" t="s">
        <v>8</v>
      </c>
      <c r="B29" s="813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2" t="s">
        <v>58</v>
      </c>
      <c r="B45" s="812"/>
      <c r="E45" s="457">
        <f>F20+E36</f>
        <v>300357.34586937481</v>
      </c>
    </row>
    <row r="46" spans="1:19" hidden="1" x14ac:dyDescent="0.2">
      <c r="A46" s="812" t="s">
        <v>59</v>
      </c>
      <c r="B46" s="812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2" t="s">
        <v>60</v>
      </c>
      <c r="B48" s="812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0"/>
      <c r="B52" s="820"/>
      <c r="C52" s="820"/>
      <c r="D52" s="820"/>
      <c r="E52" s="820"/>
      <c r="F52" s="820"/>
      <c r="G52" s="820"/>
      <c r="H52" s="820"/>
      <c r="I52" s="820"/>
      <c r="J52" s="820"/>
      <c r="K52" s="820"/>
      <c r="L52" s="820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3" t="s">
        <v>165</v>
      </c>
      <c r="B1" s="833"/>
      <c r="C1" s="833"/>
      <c r="D1" s="833"/>
      <c r="E1" s="833"/>
      <c r="F1" s="833"/>
    </row>
    <row r="2" spans="1:11" s="248" customFormat="1" ht="22.5" customHeight="1" x14ac:dyDescent="0.25">
      <c r="A2" s="830" t="s">
        <v>28</v>
      </c>
      <c r="B2" s="83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5" t="s">
        <v>164</v>
      </c>
      <c r="B3" s="826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0" t="s">
        <v>166</v>
      </c>
      <c r="B4" s="83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1" t="s">
        <v>169</v>
      </c>
      <c r="B5" s="832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5"/>
      <c r="B8" s="826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5" t="s">
        <v>8</v>
      </c>
      <c r="B9" s="826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4"/>
      <c r="B22" s="82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7" t="s">
        <v>58</v>
      </c>
      <c r="B25" s="82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28" t="s">
        <v>22</v>
      </c>
      <c r="B26" s="82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29" t="s">
        <v>60</v>
      </c>
      <c r="B27" s="82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2" t="s">
        <v>24</v>
      </c>
      <c r="B28" s="822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2" t="s">
        <v>26</v>
      </c>
      <c r="B29" s="822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3" t="s">
        <v>157</v>
      </c>
      <c r="B30" s="824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3" t="s">
        <v>173</v>
      </c>
      <c r="B1" s="833"/>
      <c r="C1" s="833"/>
      <c r="D1" s="833"/>
      <c r="E1" s="833"/>
      <c r="F1" s="833"/>
    </row>
    <row r="2" spans="1:13" s="248" customFormat="1" ht="22.5" customHeight="1" x14ac:dyDescent="0.25">
      <c r="A2" s="830" t="s">
        <v>28</v>
      </c>
      <c r="B2" s="83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5" t="s">
        <v>164</v>
      </c>
      <c r="B3" s="826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0" t="s">
        <v>166</v>
      </c>
      <c r="B4" s="83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5" t="s">
        <v>174</v>
      </c>
      <c r="B5" s="836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5"/>
      <c r="B8" s="826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5" t="s">
        <v>8</v>
      </c>
      <c r="B9" s="826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38" t="s">
        <v>178</v>
      </c>
      <c r="I15" s="837" t="s">
        <v>177</v>
      </c>
      <c r="J15" s="837"/>
    </row>
    <row r="16" spans="1:13" ht="9" customHeight="1" x14ac:dyDescent="0.25">
      <c r="A16" s="264"/>
      <c r="B16" s="258"/>
      <c r="C16" s="257"/>
      <c r="D16" s="257"/>
      <c r="E16" s="244"/>
      <c r="F16" s="244"/>
      <c r="H16" s="838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4"/>
      <c r="B22" s="82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7" t="s">
        <v>58</v>
      </c>
      <c r="B25" s="82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28" t="s">
        <v>22</v>
      </c>
      <c r="B26" s="82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29" t="s">
        <v>60</v>
      </c>
      <c r="B27" s="82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2" t="s">
        <v>24</v>
      </c>
      <c r="B28" s="822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2" t="s">
        <v>26</v>
      </c>
      <c r="B29" s="822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3" t="s">
        <v>157</v>
      </c>
      <c r="B30" s="824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3" t="s">
        <v>173</v>
      </c>
      <c r="B1" s="833"/>
      <c r="C1" s="833"/>
      <c r="D1" s="833"/>
      <c r="E1" s="833"/>
      <c r="F1" s="833"/>
    </row>
    <row r="2" spans="1:13" s="248" customFormat="1" ht="22.5" customHeight="1" x14ac:dyDescent="0.25">
      <c r="A2" s="842" t="s">
        <v>28</v>
      </c>
      <c r="B2" s="843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5" t="s">
        <v>164</v>
      </c>
      <c r="B3" s="826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2" t="s">
        <v>166</v>
      </c>
      <c r="B4" s="843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5" t="s">
        <v>174</v>
      </c>
      <c r="B5" s="836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5"/>
      <c r="B8" s="826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5" t="s">
        <v>8</v>
      </c>
      <c r="B9" s="826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4"/>
      <c r="B22" s="82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7" t="s">
        <v>58</v>
      </c>
      <c r="B25" s="839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0" t="s">
        <v>22</v>
      </c>
      <c r="B26" s="841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5" t="s">
        <v>60</v>
      </c>
      <c r="B27" s="826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3" t="s">
        <v>24</v>
      </c>
      <c r="B28" s="82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3" t="s">
        <v>26</v>
      </c>
      <c r="B29" s="824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3" t="s">
        <v>157</v>
      </c>
      <c r="B30" s="824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8" t="s">
        <v>0</v>
      </c>
      <c r="B1" s="698"/>
      <c r="C1" s="698"/>
      <c r="D1" s="698"/>
      <c r="E1" s="698"/>
      <c r="F1" s="698"/>
    </row>
    <row r="2" spans="1:11" s="33" customFormat="1" ht="32.25" customHeight="1" x14ac:dyDescent="0.25">
      <c r="A2" s="690" t="s">
        <v>28</v>
      </c>
      <c r="B2" s="690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1" t="s">
        <v>34</v>
      </c>
      <c r="B4" s="691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1" t="s">
        <v>35</v>
      </c>
      <c r="B5" s="691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1" t="s">
        <v>36</v>
      </c>
      <c r="B6" s="691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1" t="s">
        <v>39</v>
      </c>
      <c r="B9" s="691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1" t="s">
        <v>40</v>
      </c>
      <c r="B10" s="691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1" t="s">
        <v>41</v>
      </c>
      <c r="B11" s="691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1" t="s">
        <v>42</v>
      </c>
      <c r="B12" s="691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2" t="s">
        <v>43</v>
      </c>
      <c r="B14" s="692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1" t="s">
        <v>39</v>
      </c>
      <c r="B16" s="691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1" t="s">
        <v>40</v>
      </c>
      <c r="B17" s="691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1" t="s">
        <v>41</v>
      </c>
      <c r="B18" s="691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1" t="s">
        <v>45</v>
      </c>
      <c r="B19" s="691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1" t="s">
        <v>46</v>
      </c>
      <c r="B20" s="691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1" t="s">
        <v>47</v>
      </c>
      <c r="B21" s="691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2" t="s">
        <v>48</v>
      </c>
      <c r="B22" s="692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2" t="s">
        <v>52</v>
      </c>
      <c r="B28" s="692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5"/>
      <c r="B31" s="695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6" t="s">
        <v>58</v>
      </c>
      <c r="B48" s="696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7" t="s">
        <v>59</v>
      </c>
      <c r="B49" s="697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7" t="s">
        <v>60</v>
      </c>
      <c r="B50" s="697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4" t="s">
        <v>24</v>
      </c>
      <c r="B51" s="694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4" t="s">
        <v>26</v>
      </c>
      <c r="B52" s="694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4" t="s">
        <v>27</v>
      </c>
      <c r="B53" s="694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7" t="s">
        <v>149</v>
      </c>
      <c r="B1" s="687"/>
      <c r="C1" s="687"/>
      <c r="D1" s="687"/>
      <c r="E1" s="687"/>
      <c r="F1" s="687"/>
    </row>
    <row r="2" spans="1:11" s="33" customFormat="1" ht="32.25" customHeight="1" x14ac:dyDescent="0.25">
      <c r="A2" s="690" t="s">
        <v>28</v>
      </c>
      <c r="B2" s="690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1" t="s">
        <v>34</v>
      </c>
      <c r="B4" s="691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1" t="s">
        <v>35</v>
      </c>
      <c r="B5" s="691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1" t="s">
        <v>36</v>
      </c>
      <c r="B6" s="691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1" t="s">
        <v>39</v>
      </c>
      <c r="B9" s="691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1" t="s">
        <v>40</v>
      </c>
      <c r="B10" s="691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1" t="s">
        <v>41</v>
      </c>
      <c r="B11" s="691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1" t="s">
        <v>42</v>
      </c>
      <c r="B12" s="691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2" t="s">
        <v>43</v>
      </c>
      <c r="B14" s="692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1" t="s">
        <v>39</v>
      </c>
      <c r="B16" s="691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1" t="s">
        <v>40</v>
      </c>
      <c r="B17" s="691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1" t="s">
        <v>41</v>
      </c>
      <c r="B18" s="691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1" t="s">
        <v>45</v>
      </c>
      <c r="B19" s="691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1" t="s">
        <v>46</v>
      </c>
      <c r="B20" s="691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1" t="s">
        <v>47</v>
      </c>
      <c r="B21" s="691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2" t="s">
        <v>48</v>
      </c>
      <c r="B22" s="692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2" t="s">
        <v>52</v>
      </c>
      <c r="B28" s="692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699" t="s">
        <v>53</v>
      </c>
      <c r="B30" s="700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5"/>
      <c r="B31" s="695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6" t="s">
        <v>58</v>
      </c>
      <c r="B48" s="696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7" t="s">
        <v>59</v>
      </c>
      <c r="B49" s="697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7" t="s">
        <v>60</v>
      </c>
      <c r="B50" s="697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4" t="s">
        <v>24</v>
      </c>
      <c r="B51" s="694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4" t="s">
        <v>26</v>
      </c>
      <c r="B52" s="694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4" t="s">
        <v>27</v>
      </c>
      <c r="B53" s="694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7" t="s">
        <v>150</v>
      </c>
      <c r="B1" s="687"/>
      <c r="C1" s="687"/>
      <c r="D1" s="687"/>
      <c r="E1" s="687"/>
      <c r="F1" s="687"/>
    </row>
    <row r="2" spans="1:11" s="33" customFormat="1" ht="25.5" customHeight="1" x14ac:dyDescent="0.25">
      <c r="A2" s="690" t="s">
        <v>28</v>
      </c>
      <c r="B2" s="690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1" t="s">
        <v>39</v>
      </c>
      <c r="B4" s="691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1" t="s">
        <v>40</v>
      </c>
      <c r="B5" s="691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1" t="s">
        <v>41</v>
      </c>
      <c r="B6" s="691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1" t="s">
        <v>42</v>
      </c>
      <c r="B7" s="691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2" t="s">
        <v>43</v>
      </c>
      <c r="B8" s="692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1" t="s">
        <v>39</v>
      </c>
      <c r="B10" s="691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1" t="s">
        <v>40</v>
      </c>
      <c r="B11" s="691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1" t="s">
        <v>41</v>
      </c>
      <c r="B12" s="691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2" t="s">
        <v>48</v>
      </c>
      <c r="B13" s="692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2" t="s">
        <v>52</v>
      </c>
      <c r="B19" s="692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5"/>
      <c r="B22" s="695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6" t="s">
        <v>58</v>
      </c>
      <c r="B39" s="696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7" t="s">
        <v>59</v>
      </c>
      <c r="B40" s="697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7" t="s">
        <v>60</v>
      </c>
      <c r="B41" s="697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4" t="s">
        <v>24</v>
      </c>
      <c r="B42" s="694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4" t="s">
        <v>26</v>
      </c>
      <c r="B43" s="694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4" t="s">
        <v>27</v>
      </c>
      <c r="B44" s="694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7" t="s">
        <v>152</v>
      </c>
      <c r="B1" s="687"/>
      <c r="C1" s="687"/>
      <c r="D1" s="687"/>
      <c r="E1" s="687"/>
      <c r="F1" s="687"/>
    </row>
    <row r="2" spans="1:11" s="33" customFormat="1" ht="27.75" customHeight="1" x14ac:dyDescent="0.25">
      <c r="A2" s="690" t="s">
        <v>28</v>
      </c>
      <c r="B2" s="690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1" t="s">
        <v>39</v>
      </c>
      <c r="B4" s="691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1" t="s">
        <v>40</v>
      </c>
      <c r="B5" s="691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1" t="s">
        <v>41</v>
      </c>
      <c r="B6" s="691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1" t="s">
        <v>42</v>
      </c>
      <c r="B7" s="691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2" t="s">
        <v>43</v>
      </c>
      <c r="B8" s="692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1" t="s">
        <v>39</v>
      </c>
      <c r="B10" s="691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1" t="s">
        <v>40</v>
      </c>
      <c r="B11" s="691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1" t="s">
        <v>41</v>
      </c>
      <c r="B12" s="691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2" t="s">
        <v>48</v>
      </c>
      <c r="B13" s="692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2" t="s">
        <v>52</v>
      </c>
      <c r="B19" s="692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1" t="s">
        <v>148</v>
      </c>
      <c r="B21" s="702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5"/>
      <c r="B22" s="695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6" t="s">
        <v>58</v>
      </c>
      <c r="B39" s="696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7" t="s">
        <v>59</v>
      </c>
      <c r="B40" s="697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7" t="s">
        <v>60</v>
      </c>
      <c r="B41" s="697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4" t="s">
        <v>24</v>
      </c>
      <c r="B42" s="694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4" t="s">
        <v>26</v>
      </c>
      <c r="B43" s="694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4" t="s">
        <v>27</v>
      </c>
      <c r="B44" s="694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7" t="s">
        <v>61</v>
      </c>
      <c r="B1" s="687"/>
      <c r="C1" s="687"/>
      <c r="D1" s="687"/>
      <c r="E1" s="687"/>
      <c r="F1" s="687"/>
    </row>
    <row r="2" spans="1:11" s="33" customFormat="1" ht="26.25" customHeight="1" x14ac:dyDescent="0.25">
      <c r="A2" s="690" t="s">
        <v>28</v>
      </c>
      <c r="B2" s="690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1" t="s">
        <v>39</v>
      </c>
      <c r="B4" s="691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1" t="s">
        <v>40</v>
      </c>
      <c r="B5" s="691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1" t="s">
        <v>41</v>
      </c>
      <c r="B6" s="691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1" t="s">
        <v>42</v>
      </c>
      <c r="B7" s="691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2" t="s">
        <v>43</v>
      </c>
      <c r="B8" s="692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1" t="s">
        <v>39</v>
      </c>
      <c r="B10" s="691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1" t="s">
        <v>40</v>
      </c>
      <c r="B11" s="691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1" t="s">
        <v>41</v>
      </c>
      <c r="B12" s="691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2" t="s">
        <v>48</v>
      </c>
      <c r="B13" s="692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2" t="s">
        <v>52</v>
      </c>
      <c r="B19" s="692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5"/>
      <c r="B22" s="695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6" t="s">
        <v>58</v>
      </c>
      <c r="B39" s="696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7" t="s">
        <v>59</v>
      </c>
      <c r="B40" s="697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7" t="s">
        <v>60</v>
      </c>
      <c r="B41" s="697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4" t="s">
        <v>24</v>
      </c>
      <c r="B42" s="694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4" t="s">
        <v>26</v>
      </c>
      <c r="B43" s="694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4" t="s">
        <v>27</v>
      </c>
      <c r="B44" s="694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3" t="s">
        <v>62</v>
      </c>
      <c r="B1" s="703"/>
      <c r="C1" s="703"/>
      <c r="D1" s="703"/>
      <c r="E1" s="703"/>
      <c r="F1" s="703"/>
      <c r="G1" s="703"/>
    </row>
    <row r="2" spans="1:11" s="33" customFormat="1" ht="32.25" customHeight="1" x14ac:dyDescent="0.25">
      <c r="A2" s="690" t="s">
        <v>28</v>
      </c>
      <c r="B2" s="690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1" t="s">
        <v>34</v>
      </c>
      <c r="B4" s="691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1" t="s">
        <v>35</v>
      </c>
      <c r="B5" s="691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1" t="s">
        <v>36</v>
      </c>
      <c r="B6" s="691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1" t="s">
        <v>68</v>
      </c>
      <c r="B9" s="691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1" t="s">
        <v>69</v>
      </c>
      <c r="B10" s="691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1" t="s">
        <v>70</v>
      </c>
      <c r="B11" s="691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1" t="s">
        <v>71</v>
      </c>
      <c r="B12" s="691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2" t="s">
        <v>72</v>
      </c>
      <c r="B14" s="692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1" t="s">
        <v>39</v>
      </c>
      <c r="B16" s="691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1" t="s">
        <v>40</v>
      </c>
      <c r="B17" s="691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1" t="s">
        <v>41</v>
      </c>
      <c r="B18" s="691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1" t="s">
        <v>45</v>
      </c>
      <c r="B19" s="691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1" t="s">
        <v>46</v>
      </c>
      <c r="B20" s="691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1" t="s">
        <v>47</v>
      </c>
      <c r="B21" s="691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2" t="s">
        <v>74</v>
      </c>
      <c r="B22" s="692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2" t="s">
        <v>52</v>
      </c>
      <c r="B28" s="692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5"/>
      <c r="B31" s="695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6" t="s">
        <v>58</v>
      </c>
      <c r="B48" s="696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7" t="s">
        <v>59</v>
      </c>
      <c r="B49" s="697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7" t="s">
        <v>60</v>
      </c>
      <c r="B50" s="697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4" t="s">
        <v>24</v>
      </c>
      <c r="B51" s="694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4" t="s">
        <v>26</v>
      </c>
      <c r="B52" s="694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4" t="s">
        <v>27</v>
      </c>
      <c r="B53" s="694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3" t="s">
        <v>76</v>
      </c>
      <c r="B1" s="703"/>
      <c r="C1" s="703"/>
      <c r="D1" s="703"/>
      <c r="E1" s="703"/>
      <c r="F1" s="703"/>
      <c r="G1" s="703"/>
    </row>
    <row r="2" spans="1:11" s="33" customFormat="1" ht="30" customHeight="1" x14ac:dyDescent="0.25">
      <c r="A2" s="690" t="s">
        <v>28</v>
      </c>
      <c r="B2" s="690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1" t="s">
        <v>34</v>
      </c>
      <c r="B4" s="691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1" t="s">
        <v>35</v>
      </c>
      <c r="B5" s="691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1" t="s">
        <v>36</v>
      </c>
      <c r="B6" s="691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1" t="s">
        <v>68</v>
      </c>
      <c r="B9" s="691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1" t="s">
        <v>69</v>
      </c>
      <c r="B10" s="691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1" t="s">
        <v>70</v>
      </c>
      <c r="B11" s="691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1" t="s">
        <v>71</v>
      </c>
      <c r="B12" s="691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2" t="s">
        <v>72</v>
      </c>
      <c r="B14" s="692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1" t="s">
        <v>39</v>
      </c>
      <c r="B16" s="691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1" t="s">
        <v>40</v>
      </c>
      <c r="B17" s="691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1" t="s">
        <v>41</v>
      </c>
      <c r="B18" s="691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1" t="s">
        <v>45</v>
      </c>
      <c r="B19" s="691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1" t="s">
        <v>46</v>
      </c>
      <c r="B20" s="691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1" t="s">
        <v>47</v>
      </c>
      <c r="B21" s="691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2" t="s">
        <v>74</v>
      </c>
      <c r="B22" s="692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2" t="s">
        <v>52</v>
      </c>
      <c r="B28" s="692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5"/>
      <c r="B31" s="695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6" t="s">
        <v>58</v>
      </c>
      <c r="B48" s="696"/>
      <c r="C48" s="54"/>
      <c r="D48" s="67">
        <v>600000</v>
      </c>
      <c r="E48" s="56"/>
      <c r="F48" s="56"/>
    </row>
    <row r="49" spans="1:11" ht="14.1" hidden="1" customHeight="1" x14ac:dyDescent="0.25">
      <c r="A49" s="697" t="s">
        <v>59</v>
      </c>
      <c r="B49" s="697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7" t="s">
        <v>60</v>
      </c>
      <c r="B50" s="697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4" t="s">
        <v>24</v>
      </c>
      <c r="B51" s="694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4" t="s">
        <v>26</v>
      </c>
      <c r="B52" s="694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4" t="s">
        <v>27</v>
      </c>
      <c r="B53" s="694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Lucimeire Santos da Silva</cp:lastModifiedBy>
  <cp:revision>11</cp:revision>
  <cp:lastPrinted>2023-08-11T15:03:37Z</cp:lastPrinted>
  <dcterms:created xsi:type="dcterms:W3CDTF">2020-09-29T01:25:53Z</dcterms:created>
  <dcterms:modified xsi:type="dcterms:W3CDTF">2024-05-02T20:51:31Z</dcterms:modified>
  <dc:language>pt-BR</dc:language>
</cp:coreProperties>
</file>